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Backup_Romain\Work\Papers\Tartese et al - ALH84001\Resubmission\Production\SuppMaterial\"/>
    </mc:Choice>
  </mc:AlternateContent>
  <bookViews>
    <workbookView xWindow="0" yWindow="0" windowWidth="38400" windowHeight="17700" activeTab="2"/>
  </bookViews>
  <sheets>
    <sheet name="Supplementary Table S1" sheetId="1" r:id="rId1"/>
    <sheet name="Supplementary Table S2" sheetId="2" r:id="rId2"/>
    <sheet name="Supplementary Table S3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6" i="1" l="1"/>
  <c r="N14" i="1"/>
  <c r="N13" i="1"/>
  <c r="N12" i="1"/>
  <c r="N11" i="1"/>
  <c r="N10" i="1"/>
  <c r="N9" i="1"/>
  <c r="N8" i="1"/>
  <c r="N7" i="1"/>
  <c r="N6" i="1"/>
  <c r="N5" i="1" l="1"/>
  <c r="P16" i="1" l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4" i="1"/>
  <c r="E5" i="1"/>
  <c r="E6" i="1"/>
  <c r="E7" i="1"/>
  <c r="E8" i="1"/>
  <c r="E9" i="1"/>
  <c r="E3" i="1"/>
  <c r="E2" i="1"/>
  <c r="P17" i="1" l="1"/>
</calcChain>
</file>

<file path=xl/sharedStrings.xml><?xml version="1.0" encoding="utf-8"?>
<sst xmlns="http://schemas.openxmlformats.org/spreadsheetml/2006/main" count="479" uniqueCount="443">
  <si>
    <t>Drost et al. (2018)</t>
  </si>
  <si>
    <t>Godeau et al. (2018)</t>
  </si>
  <si>
    <t>Rustrel-a sample</t>
  </si>
  <si>
    <t>La Nesque sample</t>
  </si>
  <si>
    <t>Rustrel-b sample</t>
  </si>
  <si>
    <t>Col de la Ligne sample</t>
  </si>
  <si>
    <t>Font Jouvale sample</t>
  </si>
  <si>
    <t>Mueller et al. (2020)</t>
  </si>
  <si>
    <t>Zebra saddle dolomite Dol 2 (1)</t>
  </si>
  <si>
    <t>Zebra saddle dolomite Dol 2 (2)</t>
  </si>
  <si>
    <t>Early diagenetic dolostone Dol 1</t>
  </si>
  <si>
    <t>Brigaud et al. (2021)</t>
  </si>
  <si>
    <t>BE2A top of Sarceau limestone</t>
  </si>
  <si>
    <t>Au4 Bon Mesnil limestone</t>
  </si>
  <si>
    <t>FAY11 top of Pentacrines oolithe</t>
  </si>
  <si>
    <t>SE1 top of Montlivaltia limestone</t>
  </si>
  <si>
    <t>E436 Chaumont limestone</t>
  </si>
  <si>
    <t>VIL8 Vilhonneur limestone</t>
  </si>
  <si>
    <t>Lacustrine limestone JS4, Rothenburg Fm., Saale Basin, Germany</t>
  </si>
  <si>
    <t>Orthide brachiopod, Popovka River section, Russia</t>
  </si>
  <si>
    <t>Encrusted bioclasts</t>
  </si>
  <si>
    <t>Transparent spar overgrowths</t>
  </si>
  <si>
    <t>Dorsal valve</t>
  </si>
  <si>
    <t>Calcite S2 Urgonian limestone, Southeast France</t>
  </si>
  <si>
    <t>Hardground discontinuity cements, Paris Basin, France</t>
  </si>
  <si>
    <t>Alpujarride dolostones, Carboneras Fault Zone, Southern Spain</t>
  </si>
  <si>
    <t>Ring and Gerdes (2016)</t>
  </si>
  <si>
    <t>H2 calcite fibers</t>
  </si>
  <si>
    <t>H3 calcite fibers</t>
  </si>
  <si>
    <t>H6 calcite fibers</t>
  </si>
  <si>
    <t>H4 calcite fibers</t>
  </si>
  <si>
    <t>H4-2 calcite fibers</t>
  </si>
  <si>
    <t>TJN-0-1 crack seal vein</t>
  </si>
  <si>
    <t>TJN-2-1 crack seal vein</t>
  </si>
  <si>
    <t>MOL-1-2 crack seal vein</t>
  </si>
  <si>
    <t>TJN-5-2 crack seal + breccia</t>
  </si>
  <si>
    <t>TOR-1-1 crack seal + bitumen</t>
  </si>
  <si>
    <t>TJN-1-3 implosion breccia</t>
  </si>
  <si>
    <t>MOL-1-1 crack seal vein</t>
  </si>
  <si>
    <t>TJN-6-1 dilational jog infill</t>
  </si>
  <si>
    <t>LEY-2-1 crack seal vein</t>
  </si>
  <si>
    <t>Roberts and Walker (2016)</t>
  </si>
  <si>
    <t>Slickenfibre calcite, Oland, Fennoscandian Shield, Southeast Sweden</t>
  </si>
  <si>
    <t>Fault 1 F1-1</t>
  </si>
  <si>
    <t>Fault 1 F1-7</t>
  </si>
  <si>
    <t>Fault 1 F1-6</t>
  </si>
  <si>
    <t>Fault 2 F2-2</t>
  </si>
  <si>
    <t>Goodfellow et al. (2017)</t>
  </si>
  <si>
    <t>Sample NAFZ1</t>
  </si>
  <si>
    <t>Sample NAFZ2</t>
  </si>
  <si>
    <t>Sample NAFZ3</t>
  </si>
  <si>
    <t>Sample NAFZ4a</t>
  </si>
  <si>
    <t>Sample NAFZ4b</t>
  </si>
  <si>
    <t>Nuriel et al. (2019)</t>
  </si>
  <si>
    <t>Nuriel et al. (2017)</t>
  </si>
  <si>
    <t>Sample NAV2b</t>
  </si>
  <si>
    <t>Sample NAV3b</t>
  </si>
  <si>
    <t>Sample H2</t>
  </si>
  <si>
    <t>Sample H3</t>
  </si>
  <si>
    <t>Sample H4</t>
  </si>
  <si>
    <t>Sample H5</t>
  </si>
  <si>
    <t>Sample GF1a</t>
  </si>
  <si>
    <t>Sample GF2</t>
  </si>
  <si>
    <t>Sample GF3b</t>
  </si>
  <si>
    <t>Sample GFS1</t>
  </si>
  <si>
    <t>Sample GFS2</t>
  </si>
  <si>
    <t>Sample GFS2c</t>
  </si>
  <si>
    <t>Sample GFS3a</t>
  </si>
  <si>
    <t>Sample GFS4</t>
  </si>
  <si>
    <t>Sample GFS5</t>
  </si>
  <si>
    <t>Sample GFS5b</t>
  </si>
  <si>
    <t>Sample GFS6</t>
  </si>
  <si>
    <t>Sample GFS7</t>
  </si>
  <si>
    <t>Sample SFN1</t>
  </si>
  <si>
    <t>Sample SFN4</t>
  </si>
  <si>
    <t>Sample YG2</t>
  </si>
  <si>
    <t>Sample YG3</t>
  </si>
  <si>
    <t>Sample YF4c</t>
  </si>
  <si>
    <t>Sample YF5</t>
  </si>
  <si>
    <t>Sample RD2</t>
  </si>
  <si>
    <t>Sample RD3a</t>
  </si>
  <si>
    <t>Sample RD3b</t>
  </si>
  <si>
    <t>Sample RD4</t>
  </si>
  <si>
    <t>Sample RD5</t>
  </si>
  <si>
    <t>Sample TS1</t>
  </si>
  <si>
    <t>Sample TS2</t>
  </si>
  <si>
    <t>Calcite, Dead Sea Transform, Israel</t>
  </si>
  <si>
    <t>Calcite, Alpenrhein and Bodensee Grabens, Central Alps</t>
  </si>
  <si>
    <t>Calcite in faults, Faroe Islands, NE Atlantic margin</t>
  </si>
  <si>
    <t>Calcite, North Anatolian fault zone, Turkey</t>
  </si>
  <si>
    <t>Hansman et al. (2018)</t>
  </si>
  <si>
    <t>Calcite fibers, Al Hajar Mountains, Oman</t>
  </si>
  <si>
    <t>Sample CV-1</t>
  </si>
  <si>
    <t>Sample CV2b_V1</t>
  </si>
  <si>
    <t>Sample CV2b_V2</t>
  </si>
  <si>
    <t>Sample CV2b_V3</t>
  </si>
  <si>
    <t>Sample CV4_V1</t>
  </si>
  <si>
    <t>Sample CV4_V2</t>
  </si>
  <si>
    <t>Sample CV4_V3</t>
  </si>
  <si>
    <t>Sample CV5_V1</t>
  </si>
  <si>
    <t>Sample CV7_V1</t>
  </si>
  <si>
    <t>Sample CV7_V2</t>
  </si>
  <si>
    <t>Sample CV-8</t>
  </si>
  <si>
    <t>Sample CV-12</t>
  </si>
  <si>
    <t>Sample SF-1_V1a</t>
  </si>
  <si>
    <t>Sample SF-1_V1b</t>
  </si>
  <si>
    <t>Sample SF-1_V2a</t>
  </si>
  <si>
    <t>Sample SF-1_V2b</t>
  </si>
  <si>
    <t>Sample SF-1_V3</t>
  </si>
  <si>
    <t>Calcite cements in veins, Bighorn Basin, Wyoming, USA</t>
  </si>
  <si>
    <t>Beaudoin et al. (2018)</t>
  </si>
  <si>
    <t>Sample BM18</t>
  </si>
  <si>
    <t>Sample BH14</t>
  </si>
  <si>
    <t>Sample BH6</t>
  </si>
  <si>
    <t>Sample BH12</t>
  </si>
  <si>
    <t>Sample BH11</t>
  </si>
  <si>
    <t>Sample LSM3</t>
  </si>
  <si>
    <t>Sample 24M</t>
  </si>
  <si>
    <t>Sample 21M A</t>
  </si>
  <si>
    <t>Sample 21M C</t>
  </si>
  <si>
    <t>Sample 24M B</t>
  </si>
  <si>
    <t>Sample SMA1</t>
  </si>
  <si>
    <t>Sample 20M</t>
  </si>
  <si>
    <t>Sample 47T</t>
  </si>
  <si>
    <t>Sample R157</t>
  </si>
  <si>
    <t>Sample R153</t>
  </si>
  <si>
    <t>Sample R135A</t>
  </si>
  <si>
    <t>Sample R135B</t>
  </si>
  <si>
    <t>Sample R155</t>
  </si>
  <si>
    <t>Sample R152</t>
  </si>
  <si>
    <t>Sample R93</t>
  </si>
  <si>
    <t>Sample R17</t>
  </si>
  <si>
    <t>Sample R98</t>
  </si>
  <si>
    <t>Sample R84(a)</t>
  </si>
  <si>
    <t>Sample R84(b)</t>
  </si>
  <si>
    <t>Holdsworth et al. (2019)</t>
  </si>
  <si>
    <t>Fracture calcite-fill, Rona Ridge, West of Shetland, UK</t>
  </si>
  <si>
    <t>Clair Field 206/7a-2 well</t>
  </si>
  <si>
    <t>Victory Field 208/27-2 well</t>
  </si>
  <si>
    <t>Calcite veins, Mt. Massico ridge tectnic mélange, Apennines, Italy</t>
  </si>
  <si>
    <t>Sample 257</t>
  </si>
  <si>
    <t>Sample 239</t>
  </si>
  <si>
    <t>Sample 260</t>
  </si>
  <si>
    <t>Sample 247</t>
  </si>
  <si>
    <t>Smeraglia et al. (2019)</t>
  </si>
  <si>
    <t>IS1 cement</t>
  </si>
  <si>
    <t>Calcite cement, ammonites in Toarcian Beacon Limestone Fm., Dorset, UK</t>
  </si>
  <si>
    <t>Li et al. (2014)</t>
  </si>
  <si>
    <t>595B-2R1–84–95</t>
  </si>
  <si>
    <t>595B-3R2–12–18</t>
  </si>
  <si>
    <t>543–16R6–114.5–118</t>
  </si>
  <si>
    <t>163–29R5–0</t>
  </si>
  <si>
    <t>164–28R3–23</t>
  </si>
  <si>
    <t>164–28R4–44</t>
  </si>
  <si>
    <t>417D-27R4–61</t>
  </si>
  <si>
    <t>417D-31R4–8</t>
  </si>
  <si>
    <t>418A-15R3–144</t>
  </si>
  <si>
    <t>307 13R2 145</t>
  </si>
  <si>
    <t>2012CL26</t>
  </si>
  <si>
    <t>Calcite veins, upper oceanic crust in various places</t>
  </si>
  <si>
    <t>Coogan et al. (2016)</t>
  </si>
  <si>
    <t>Calcite veins, Odenwald, SW Germany</t>
  </si>
  <si>
    <t>Sample MB39 (calcite 1)</t>
  </si>
  <si>
    <t>Sample MB55 (calcite 1)</t>
  </si>
  <si>
    <t>Sample MB14 (calcite 1)</t>
  </si>
  <si>
    <t>Sample MB27 (calcite 1)</t>
  </si>
  <si>
    <t>Sample MB39 (calcite 2)</t>
  </si>
  <si>
    <t>Sample MB55 (calcite 2)</t>
  </si>
  <si>
    <t>Burisch et al. (2017)</t>
  </si>
  <si>
    <t>Carbonate veins, Schwarzwald mining district, SW Germany</t>
  </si>
  <si>
    <t>Burisch et al. (2018)</t>
  </si>
  <si>
    <t>Johann Baptist calcite IIb</t>
  </si>
  <si>
    <t>Wenzel calcite IIc</t>
  </si>
  <si>
    <t>Frisch Glück calcite IIa</t>
  </si>
  <si>
    <t>Frisch Glück calcite IIb</t>
  </si>
  <si>
    <t>Johann Baptist calcite IIc</t>
  </si>
  <si>
    <t>Wenzel dolomite IIb</t>
  </si>
  <si>
    <t>Bernhard im Hauserbach calcite IIc</t>
  </si>
  <si>
    <t>Artenberg calcite IIa</t>
  </si>
  <si>
    <t>Artenberg calcite IIb</t>
  </si>
  <si>
    <t>Artenberg dolomite IIb</t>
  </si>
  <si>
    <t>Brandenberg dolomite IIa</t>
  </si>
  <si>
    <t>Teufelsgrund calcite IIa</t>
  </si>
  <si>
    <t>Teufelsgrund calcite IIb</t>
  </si>
  <si>
    <t>TM111 Wenzel ankerite</t>
  </si>
  <si>
    <t>TM87 Lierbach calcite</t>
  </si>
  <si>
    <t>BW300 Hammereisenbach siderite</t>
  </si>
  <si>
    <t>BW302 Bernhard im Haußerbach dolomite</t>
  </si>
  <si>
    <t>BW301 Johann Baptist calcite</t>
  </si>
  <si>
    <t>G6 König David calcite</t>
  </si>
  <si>
    <t>BO113 Böschlisgrund siderite</t>
  </si>
  <si>
    <t>TM113 Friedrich Christian calcite</t>
  </si>
  <si>
    <t>TM127 Ohlsbach calcite</t>
  </si>
  <si>
    <t>TM87 Lierbach dolomite</t>
  </si>
  <si>
    <t>BW284/Jst47 Gauch (ore-rich) calcite</t>
  </si>
  <si>
    <t>G7 Sophia calcite</t>
  </si>
  <si>
    <t>G33 Sophia calcite</t>
  </si>
  <si>
    <t>TM106 Schauinsland calcite</t>
  </si>
  <si>
    <t>G44 Gottesehre calcite</t>
  </si>
  <si>
    <t>G10 Sophia calcite</t>
  </si>
  <si>
    <t>TM99 Wenzel calcite</t>
  </si>
  <si>
    <t>BW304 Lingellöcher siderite</t>
  </si>
  <si>
    <t>G4 Rötenbach bei Alpirsbach calcite</t>
  </si>
  <si>
    <t>BO121 Riggenbach siderite</t>
  </si>
  <si>
    <t>G23 Sophia calcite</t>
  </si>
  <si>
    <t>SW70 Sophia calcite with Ag</t>
  </si>
  <si>
    <t>BO57 Felsenkeller siderite</t>
  </si>
  <si>
    <t>BW271 Tennenbronn calcite</t>
  </si>
  <si>
    <t>G21 Rötenbach calcite</t>
  </si>
  <si>
    <t>BW295 Giftgrube calcite</t>
  </si>
  <si>
    <t>BW286 Bernhard im Haußerbach siderite/dolomite</t>
  </si>
  <si>
    <t>BW294/TM161 Fahl bei Todtnau calcite</t>
  </si>
  <si>
    <t>G17 Rötenbach calcite</t>
  </si>
  <si>
    <t>G14 Frischglück calcite</t>
  </si>
  <si>
    <t>SN49 Silbereck siderite</t>
  </si>
  <si>
    <t>G13 Frischglück calcite</t>
  </si>
  <si>
    <t>G1 Johann am Burgfelsen calcite</t>
  </si>
  <si>
    <t>BW306 Anton Wieden dolomite/calcite</t>
  </si>
  <si>
    <t>BTR8 Teufelsgrund calcite</t>
  </si>
  <si>
    <t>BW293 Rappenloch siderite</t>
  </si>
  <si>
    <t>BW299/TM162 Brandenberg dolomite</t>
  </si>
  <si>
    <t>BW267 Sophia Wittichen calite green calcite</t>
  </si>
  <si>
    <t>G28 Sophia calcite</t>
  </si>
  <si>
    <t>BW296 Frisch Glück im Sulzbächle calcite</t>
  </si>
  <si>
    <t>G5 Sophia calcite</t>
  </si>
  <si>
    <t>TM111 Wenzel calcite</t>
  </si>
  <si>
    <t>BW280 Giftgrube calcite</t>
  </si>
  <si>
    <t>SN49 Silbereck calcite</t>
  </si>
  <si>
    <t>BW191 Frisch Glück im Sulzbächle calcite</t>
  </si>
  <si>
    <t>G8 Anton im Heubach calcite</t>
  </si>
  <si>
    <t>BW275 Hornberg calcite</t>
  </si>
  <si>
    <t>BW290 Fuchsdobel calcite</t>
  </si>
  <si>
    <t>BW305 Anton Wieden calcite</t>
  </si>
  <si>
    <t>BW272/SWK6 Hohe Tanne Waldkirch dolomite</t>
  </si>
  <si>
    <t>Metz332 Teufelsgrund siderite</t>
  </si>
  <si>
    <t>BW273 Wickertsmühle calcite</t>
  </si>
  <si>
    <t>BW289 Fuchsdobel calcite</t>
  </si>
  <si>
    <t>BW288 Fuchsdobel calcite</t>
  </si>
  <si>
    <t>BW140 Caroline Sexau calcite</t>
  </si>
  <si>
    <t>BW292 Maria Theresia im Haußerbach dolomite</t>
  </si>
  <si>
    <t>BW284/Jst47 Gauch calcite</t>
  </si>
  <si>
    <t>WS4 Wenzel calcite</t>
  </si>
  <si>
    <t>G43 Sophia calcite</t>
  </si>
  <si>
    <t>TM86 Bernau quarry calcite</t>
  </si>
  <si>
    <t>XSU19 Urenkopf calcite</t>
  </si>
  <si>
    <t>SAB17 Alpirsbach quarry dolomite/calcite</t>
  </si>
  <si>
    <t>W278 Käfersteige calcite</t>
  </si>
  <si>
    <t>SW219 Sophia Wittichen calcite with UO2</t>
  </si>
  <si>
    <t>BW267 Sophia Wittichen (safflorite/calcite) calcite</t>
  </si>
  <si>
    <t>ML13a Schauinsland calcite</t>
  </si>
  <si>
    <t>BW340 Artenberg quarry calcite</t>
  </si>
  <si>
    <t>Walter et al. (2018)</t>
  </si>
  <si>
    <t>Schwarzwald, Upper Rhinegraben rift, SW Germany</t>
  </si>
  <si>
    <t>Bertok et al. (2019)</t>
  </si>
  <si>
    <t>Valdieri marble, Argentera Massif, Italy</t>
  </si>
  <si>
    <t>Sample CC8</t>
  </si>
  <si>
    <t>Sample MV200</t>
  </si>
  <si>
    <t>Sample MV19</t>
  </si>
  <si>
    <t>Sample MV28</t>
  </si>
  <si>
    <t>Sample MV47</t>
  </si>
  <si>
    <t>Sample MV52 dolomite</t>
  </si>
  <si>
    <t>Sample MV52 crosscutting vein</t>
  </si>
  <si>
    <t>Sample MV22</t>
  </si>
  <si>
    <t>Sample VM2:170</t>
  </si>
  <si>
    <t>Sample VM1:442</t>
  </si>
  <si>
    <t>Sample VM2:212</t>
  </si>
  <si>
    <t>Sample VM1:255</t>
  </si>
  <si>
    <t>Sample CC1:537</t>
  </si>
  <si>
    <t>Carbonate veins, Siljan impact structure, Sweden</t>
  </si>
  <si>
    <t>Drake et al. (2019)</t>
  </si>
  <si>
    <t>Calcite vein, COSC-1 Borehole, Scandinavian Caledonides</t>
  </si>
  <si>
    <t>Drake et al. (2020)</t>
  </si>
  <si>
    <t>178 m sample</t>
  </si>
  <si>
    <t>Basalt-hosted calcite veins, Arran, Loanhead and Mull, Scotland</t>
  </si>
  <si>
    <t>Sample AR08</t>
  </si>
  <si>
    <t>Sample JF7A</t>
  </si>
  <si>
    <t>MacDonald et al. (2019)</t>
  </si>
  <si>
    <t>Calcite vein Ca2-a</t>
  </si>
  <si>
    <t>Calcite vein Ca2-b</t>
  </si>
  <si>
    <t>Calcite cement Ca4-a</t>
  </si>
  <si>
    <t>Calcite vein Ca4-b</t>
  </si>
  <si>
    <t>Calcite vein Ca5-a</t>
  </si>
  <si>
    <t>Calcite vein Ca5-b</t>
  </si>
  <si>
    <t>Calcite vein Ca6</t>
  </si>
  <si>
    <t>Calcite vein Ca7</t>
  </si>
  <si>
    <t>Scardia et al. (2019)</t>
  </si>
  <si>
    <t>Calcite, Zarqa Valley, Jordan</t>
  </si>
  <si>
    <t>Reference</t>
  </si>
  <si>
    <t>Geological context</t>
  </si>
  <si>
    <t>Age (Ma)</t>
  </si>
  <si>
    <t>2s (Ma)</t>
  </si>
  <si>
    <t>Sample</t>
  </si>
  <si>
    <t>2s (%)</t>
  </si>
  <si>
    <t>[0-50]</t>
  </si>
  <si>
    <t>Age range (Ma)</t>
  </si>
  <si>
    <t>Laboratory and Sample Preparation</t>
  </si>
  <si>
    <t>Laboratory name</t>
  </si>
  <si>
    <t>Department of Earth and Environmental Sciences, The University of Manchester</t>
  </si>
  <si>
    <t>Sample type/mineral</t>
  </si>
  <si>
    <t>Carbonates</t>
  </si>
  <si>
    <t>Sample preparation</t>
  </si>
  <si>
    <t>Polished section</t>
  </si>
  <si>
    <t>Imaging</t>
  </si>
  <si>
    <t>Back-scattered electron imaging and reflected light microscopy</t>
  </si>
  <si>
    <t>Laser ablation system</t>
  </si>
  <si>
    <t>Make, Model &amp; type</t>
  </si>
  <si>
    <t xml:space="preserve">Teledyne Photon Machines Analyte Excite+ </t>
  </si>
  <si>
    <t>Ablation cell &amp; volume</t>
  </si>
  <si>
    <t>HelEx II active 2-volume ablation cell, 100 mm × 100 mm sample area</t>
  </si>
  <si>
    <t>Laser wavelength (nm)</t>
  </si>
  <si>
    <t>193 nm (ArF excimer)</t>
  </si>
  <si>
    <t>Pulse width (ns)</t>
  </si>
  <si>
    <t>&lt; 4 ns</t>
  </si>
  <si>
    <r>
      <t>Fluence (J.cm</t>
    </r>
    <r>
      <rPr>
        <vertAlign val="superscript"/>
        <sz val="11"/>
        <color rgb="FF000000"/>
        <rFont val="Times New Roman"/>
        <family val="1"/>
      </rPr>
      <t>-2</t>
    </r>
    <r>
      <rPr>
        <sz val="11"/>
        <color rgb="FF000000"/>
        <rFont val="Times New Roman"/>
        <family val="1"/>
      </rPr>
      <t>)</t>
    </r>
  </si>
  <si>
    <r>
      <t>4 J.cm</t>
    </r>
    <r>
      <rPr>
        <vertAlign val="superscript"/>
        <sz val="11"/>
        <color rgb="FF000000"/>
        <rFont val="Times New Roman"/>
        <family val="1"/>
      </rPr>
      <t>-2</t>
    </r>
  </si>
  <si>
    <t>Repetition rate (Hz)</t>
  </si>
  <si>
    <t>5 Hz</t>
  </si>
  <si>
    <t>Ablation duration (s)</t>
  </si>
  <si>
    <t>50 s</t>
  </si>
  <si>
    <t>Ablation pit depth / ablation rate</t>
  </si>
  <si>
    <t>Not measured</t>
  </si>
  <si>
    <r>
      <t>Spot diameter (</t>
    </r>
    <r>
      <rPr>
        <sz val="11"/>
        <color rgb="FF000000"/>
        <rFont val="Symbol"/>
        <family val="1"/>
        <charset val="2"/>
      </rPr>
      <t>m</t>
    </r>
    <r>
      <rPr>
        <sz val="11"/>
        <color rgb="FF000000"/>
        <rFont val="Times New Roman"/>
        <family val="1"/>
      </rPr>
      <t>m)</t>
    </r>
  </si>
  <si>
    <r>
      <t xml:space="preserve">25 </t>
    </r>
    <r>
      <rPr>
        <sz val="11"/>
        <color rgb="FF000000"/>
        <rFont val="Symbol"/>
        <family val="1"/>
        <charset val="2"/>
      </rPr>
      <t>m</t>
    </r>
    <r>
      <rPr>
        <sz val="11"/>
        <color rgb="FF000000"/>
        <rFont val="Times New Roman"/>
        <family val="1"/>
      </rPr>
      <t>m circle</t>
    </r>
  </si>
  <si>
    <t>Sampling mode / pattern</t>
  </si>
  <si>
    <t>Static spot ablation</t>
  </si>
  <si>
    <t>Carrier gas</t>
  </si>
  <si>
    <r>
      <t>100% He in the cell, N</t>
    </r>
    <r>
      <rPr>
        <vertAlign val="subscript"/>
        <sz val="11"/>
        <color rgb="FF000000"/>
        <rFont val="Times New Roman"/>
        <family val="1"/>
      </rPr>
      <t>2</t>
    </r>
    <r>
      <rPr>
        <sz val="11"/>
        <color rgb="FF000000"/>
        <rFont val="Times New Roman"/>
        <family val="1"/>
      </rPr>
      <t xml:space="preserve"> added at cell exit, and Ar make-up gas combined using a Y-piece 50% along the sample transport line to the torch</t>
    </r>
  </si>
  <si>
    <t>Cell carrier gas flow (l/min)</t>
  </si>
  <si>
    <r>
      <t>0.8 l/min He + 2 ml/min N</t>
    </r>
    <r>
      <rPr>
        <vertAlign val="subscript"/>
        <sz val="11"/>
        <color rgb="FF000000"/>
        <rFont val="Times New Roman"/>
        <family val="1"/>
      </rPr>
      <t>2</t>
    </r>
  </si>
  <si>
    <t>ICP-MS Instrument</t>
  </si>
  <si>
    <t>Agilent 8900 Q-ICP-MS</t>
  </si>
  <si>
    <t>Sample introduction</t>
  </si>
  <si>
    <t xml:space="preserve">Ablation aerosol via smoothing device </t>
  </si>
  <si>
    <t>RF power (W)</t>
  </si>
  <si>
    <t>1350W</t>
  </si>
  <si>
    <t>Make-up gas flow (l/min)</t>
  </si>
  <si>
    <t>Sourced from Agilent 8900, 0.76 l/min</t>
  </si>
  <si>
    <t>Detection system</t>
  </si>
  <si>
    <t>Dual‐mode discrete dynode electron multiplier</t>
  </si>
  <si>
    <t>Masses measured (dwell times in ms)</t>
  </si>
  <si>
    <r>
      <rPr>
        <vertAlign val="superscript"/>
        <sz val="11"/>
        <color rgb="FF000000"/>
        <rFont val="Times New Roman"/>
        <family val="1"/>
      </rPr>
      <t>13</t>
    </r>
    <r>
      <rPr>
        <sz val="11"/>
        <color rgb="FF000000"/>
        <rFont val="Times New Roman"/>
        <family val="1"/>
      </rPr>
      <t>C (5),</t>
    </r>
    <r>
      <rPr>
        <vertAlign val="superscript"/>
        <sz val="11"/>
        <color rgb="FF000000"/>
        <rFont val="Times New Roman"/>
        <family val="1"/>
      </rPr>
      <t xml:space="preserve"> 26</t>
    </r>
    <r>
      <rPr>
        <sz val="11"/>
        <color rgb="FF000000"/>
        <rFont val="Times New Roman"/>
        <family val="1"/>
      </rPr>
      <t xml:space="preserve">Mg (5), </t>
    </r>
    <r>
      <rPr>
        <vertAlign val="superscript"/>
        <sz val="11"/>
        <color rgb="FF000000"/>
        <rFont val="Times New Roman"/>
        <family val="1"/>
      </rPr>
      <t>29</t>
    </r>
    <r>
      <rPr>
        <sz val="11"/>
        <color rgb="FF000000"/>
        <rFont val="Times New Roman"/>
        <family val="1"/>
      </rPr>
      <t xml:space="preserve">Si (5), </t>
    </r>
    <r>
      <rPr>
        <vertAlign val="superscript"/>
        <sz val="11"/>
        <color rgb="FF000000"/>
        <rFont val="Times New Roman"/>
        <family val="1"/>
      </rPr>
      <t>44</t>
    </r>
    <r>
      <rPr>
        <sz val="11"/>
        <color rgb="FF000000"/>
        <rFont val="Times New Roman"/>
        <family val="1"/>
      </rPr>
      <t xml:space="preserve">Ca (5), </t>
    </r>
    <r>
      <rPr>
        <vertAlign val="superscript"/>
        <sz val="11"/>
        <color rgb="FF000000"/>
        <rFont val="Times New Roman"/>
        <family val="1"/>
      </rPr>
      <t>53</t>
    </r>
    <r>
      <rPr>
        <sz val="11"/>
        <color rgb="FF000000"/>
        <rFont val="Times New Roman"/>
        <family val="1"/>
      </rPr>
      <t xml:space="preserve">Cr (5), </t>
    </r>
    <r>
      <rPr>
        <vertAlign val="superscript"/>
        <sz val="11"/>
        <color rgb="FF000000"/>
        <rFont val="Times New Roman"/>
        <family val="1"/>
      </rPr>
      <t>55</t>
    </r>
    <r>
      <rPr>
        <sz val="11"/>
        <color rgb="FF000000"/>
        <rFont val="Times New Roman"/>
        <family val="1"/>
      </rPr>
      <t xml:space="preserve">Mn (5), </t>
    </r>
    <r>
      <rPr>
        <vertAlign val="superscript"/>
        <sz val="11"/>
        <color rgb="FF000000"/>
        <rFont val="Times New Roman"/>
        <family val="1"/>
      </rPr>
      <t>57</t>
    </r>
    <r>
      <rPr>
        <sz val="11"/>
        <color rgb="FF000000"/>
        <rFont val="Times New Roman"/>
        <family val="1"/>
      </rPr>
      <t xml:space="preserve">Fe (5), </t>
    </r>
    <r>
      <rPr>
        <vertAlign val="superscript"/>
        <sz val="11"/>
        <color rgb="FF000000"/>
        <rFont val="Times New Roman"/>
        <family val="1"/>
      </rPr>
      <t>202</t>
    </r>
    <r>
      <rPr>
        <sz val="11"/>
        <color rgb="FF000000"/>
        <rFont val="Times New Roman"/>
        <family val="1"/>
      </rPr>
      <t xml:space="preserve">Hg (20), </t>
    </r>
    <r>
      <rPr>
        <vertAlign val="superscript"/>
        <sz val="11"/>
        <color rgb="FF000000"/>
        <rFont val="Times New Roman"/>
        <family val="1"/>
      </rPr>
      <t>204</t>
    </r>
    <r>
      <rPr>
        <sz val="11"/>
        <color rgb="FF000000"/>
        <rFont val="Times New Roman"/>
        <family val="1"/>
      </rPr>
      <t xml:space="preserve">Pb (20), </t>
    </r>
    <r>
      <rPr>
        <vertAlign val="superscript"/>
        <sz val="11"/>
        <color rgb="FF000000"/>
        <rFont val="Times New Roman"/>
        <family val="1"/>
      </rPr>
      <t>206</t>
    </r>
    <r>
      <rPr>
        <sz val="11"/>
        <color rgb="FF000000"/>
        <rFont val="Times New Roman"/>
        <family val="1"/>
      </rPr>
      <t xml:space="preserve">Pb (50), </t>
    </r>
    <r>
      <rPr>
        <vertAlign val="superscript"/>
        <sz val="11"/>
        <color rgb="FF000000"/>
        <rFont val="Times New Roman"/>
        <family val="1"/>
      </rPr>
      <t>207</t>
    </r>
    <r>
      <rPr>
        <sz val="11"/>
        <color rgb="FF000000"/>
        <rFont val="Times New Roman"/>
        <family val="1"/>
      </rPr>
      <t xml:space="preserve">Pb (80), </t>
    </r>
    <r>
      <rPr>
        <vertAlign val="superscript"/>
        <sz val="11"/>
        <color rgb="FF000000"/>
        <rFont val="Times New Roman"/>
        <family val="1"/>
      </rPr>
      <t>208</t>
    </r>
    <r>
      <rPr>
        <sz val="11"/>
        <color rgb="FF000000"/>
        <rFont val="Times New Roman"/>
        <family val="1"/>
      </rPr>
      <t xml:space="preserve">Pb (15), </t>
    </r>
    <r>
      <rPr>
        <vertAlign val="superscript"/>
        <sz val="11"/>
        <color rgb="FF000000"/>
        <rFont val="Times New Roman"/>
        <family val="1"/>
      </rPr>
      <t>232</t>
    </r>
    <r>
      <rPr>
        <sz val="11"/>
        <color rgb="FF000000"/>
        <rFont val="Times New Roman"/>
        <family val="1"/>
      </rPr>
      <t xml:space="preserve">Th (15), </t>
    </r>
    <r>
      <rPr>
        <vertAlign val="superscript"/>
        <sz val="11"/>
        <color rgb="FF000000"/>
        <rFont val="Times New Roman"/>
        <family val="1"/>
      </rPr>
      <t>238</t>
    </r>
    <r>
      <rPr>
        <sz val="11"/>
        <color rgb="FF000000"/>
        <rFont val="Times New Roman"/>
        <family val="1"/>
      </rPr>
      <t>U (30)</t>
    </r>
  </si>
  <si>
    <t>Total integration time per output datapoint (s)</t>
  </si>
  <si>
    <t>0.3180 s</t>
  </si>
  <si>
    <t>Sensitivity</t>
  </si>
  <si>
    <r>
      <t>ca</t>
    </r>
    <r>
      <rPr>
        <sz val="11"/>
        <color rgb="FF000000"/>
        <rFont val="Times New Roman"/>
        <family val="1"/>
      </rPr>
      <t>. 9,000 cps/μg.g</t>
    </r>
    <r>
      <rPr>
        <vertAlign val="superscript"/>
        <sz val="11"/>
        <color rgb="FF000000"/>
        <rFont val="Times New Roman"/>
        <family val="1"/>
      </rPr>
      <t>-1</t>
    </r>
    <r>
      <rPr>
        <sz val="11"/>
        <color rgb="FF000000"/>
        <rFont val="Times New Roman"/>
        <family val="1"/>
      </rPr>
      <t xml:space="preserve"> </t>
    </r>
    <r>
      <rPr>
        <vertAlign val="superscript"/>
        <sz val="11"/>
        <color rgb="FF000000"/>
        <rFont val="Times New Roman"/>
        <family val="1"/>
      </rPr>
      <t>238</t>
    </r>
    <r>
      <rPr>
        <sz val="11"/>
        <color rgb="FF000000"/>
        <rFont val="Times New Roman"/>
        <family val="1"/>
      </rPr>
      <t xml:space="preserve">U on NIST 612 (35 </t>
    </r>
    <r>
      <rPr>
        <sz val="11"/>
        <color rgb="FF000000"/>
        <rFont val="Symbol"/>
        <family val="1"/>
        <charset val="2"/>
      </rPr>
      <t>m</t>
    </r>
    <r>
      <rPr>
        <sz val="11"/>
        <color rgb="FF000000"/>
        <rFont val="Times New Roman"/>
        <family val="1"/>
      </rPr>
      <t>m spot, 8 Hz, 5 J.cm</t>
    </r>
    <r>
      <rPr>
        <vertAlign val="superscript"/>
        <sz val="11"/>
        <color rgb="FF000000"/>
        <rFont val="Times New Roman"/>
        <family val="1"/>
      </rPr>
      <t>-2</t>
    </r>
    <r>
      <rPr>
        <sz val="11"/>
        <color rgb="FF000000"/>
        <rFont val="Times New Roman"/>
        <family val="1"/>
      </rPr>
      <t>)</t>
    </r>
  </si>
  <si>
    <t>Dead time (ns)</t>
  </si>
  <si>
    <t>39.5 at mass 166</t>
  </si>
  <si>
    <t>Data Processing</t>
  </si>
  <si>
    <t>Gas blank</t>
  </si>
  <si>
    <t>30 s between each analysis</t>
  </si>
  <si>
    <t>Calibration strategy</t>
  </si>
  <si>
    <r>
      <rPr>
        <sz val="11"/>
        <color rgb="FF000000"/>
        <rFont val="Times New Roman"/>
        <family val="1"/>
      </rPr>
      <t xml:space="preserve">Raw data were processed using Iolite v4.6.1. Reference glass NIST614 was used to remove instrument baseline contributions, mass bias of Pb isotopes, and downhole fractionation and instrumental drift of </t>
    </r>
    <r>
      <rPr>
        <vertAlign val="superscript"/>
        <sz val="11"/>
        <color rgb="FF000000"/>
        <rFont val="Times New Roman"/>
        <family val="1"/>
      </rPr>
      <t>206</t>
    </r>
    <r>
      <rPr>
        <sz val="11"/>
        <color rgb="FF000000"/>
        <rFont val="Times New Roman"/>
        <family val="1"/>
      </rPr>
      <t>Pb/</t>
    </r>
    <r>
      <rPr>
        <vertAlign val="superscript"/>
        <sz val="11"/>
        <color rgb="FF000000"/>
        <rFont val="Times New Roman"/>
        <family val="1"/>
      </rPr>
      <t>238</t>
    </r>
    <r>
      <rPr>
        <sz val="11"/>
        <color rgb="FF000000"/>
        <rFont val="Times New Roman"/>
        <family val="1"/>
      </rPr>
      <t xml:space="preserve">U ratios. Mass bias correction of the measured </t>
    </r>
    <r>
      <rPr>
        <vertAlign val="superscript"/>
        <sz val="11"/>
        <color rgb="FF000000"/>
        <rFont val="Times New Roman"/>
        <family val="1"/>
      </rPr>
      <t>238</t>
    </r>
    <r>
      <rPr>
        <sz val="11"/>
        <color rgb="FF000000"/>
        <rFont val="Times New Roman"/>
        <family val="1"/>
      </rPr>
      <t>U/</t>
    </r>
    <r>
      <rPr>
        <vertAlign val="superscript"/>
        <sz val="11"/>
        <color rgb="FF000000"/>
        <rFont val="Times New Roman"/>
        <family val="1"/>
      </rPr>
      <t>206</t>
    </r>
    <r>
      <rPr>
        <sz val="11"/>
        <color rgb="FF000000"/>
        <rFont val="Times New Roman"/>
        <family val="1"/>
      </rPr>
      <t>Pb ratios was carried out using repeated analyses of the reference calcite WC-1 (254.4 ± 6.4 Ma; Roberts et al., 2017). Duff Brown Tank (DBT) calcite (64.0 ± 0.7 Ma; Hill et al., 2016) and AUG-B6 calcite (43.0 ± 1.0 Ma; Pagel et al., 2018) were also analysed and used as secondary reference materials.</t>
    </r>
  </si>
  <si>
    <t>09 June 2022, LAPS Facility, Earth and Environmental Sciences, The University of Manchester</t>
  </si>
  <si>
    <t>Data for Tera-Wasserburg plot - measured</t>
  </si>
  <si>
    <t>Data for Tera-Wasserburg plot - corrected</t>
  </si>
  <si>
    <t>Dates (Ma)</t>
  </si>
  <si>
    <t>Identifier</t>
  </si>
  <si>
    <t>Uppm</t>
  </si>
  <si>
    <t>Th/U</t>
  </si>
  <si>
    <t>Pbppm</t>
  </si>
  <si>
    <t>238U/206Pb</t>
  </si>
  <si>
    <t>2se%</t>
  </si>
  <si>
    <t>207Pb/206Pb</t>
  </si>
  <si>
    <t>208Pb/232Th</t>
  </si>
  <si>
    <t>2se (abs)</t>
  </si>
  <si>
    <t>206Pb/238U</t>
  </si>
  <si>
    <t>Hg202_CPS</t>
  </si>
  <si>
    <t>2se</t>
  </si>
  <si>
    <t>Pb204_CPS</t>
  </si>
  <si>
    <t>Hg204_CPS_calc</t>
  </si>
  <si>
    <t>Pb204_CPS_corr</t>
  </si>
  <si>
    <t>NIST614_2</t>
  </si>
  <si>
    <t>NIST614_3</t>
  </si>
  <si>
    <t>NIST614_4</t>
  </si>
  <si>
    <t>NIST614_5</t>
  </si>
  <si>
    <t>NIST614_6</t>
  </si>
  <si>
    <t>NIST614_7</t>
  </si>
  <si>
    <t>NIST614_8</t>
  </si>
  <si>
    <t>NIST614_9</t>
  </si>
  <si>
    <t>NIST614_10</t>
  </si>
  <si>
    <t>NIST612_1</t>
  </si>
  <si>
    <t>NIST612_2</t>
  </si>
  <si>
    <t>NIST612_3</t>
  </si>
  <si>
    <t>NIST612_4</t>
  </si>
  <si>
    <t>NIST612_5</t>
  </si>
  <si>
    <t>NIST612_6</t>
  </si>
  <si>
    <t>NIST612_7</t>
  </si>
  <si>
    <t>NIST612_8</t>
  </si>
  <si>
    <t>WC1_1</t>
  </si>
  <si>
    <t>WC1_2</t>
  </si>
  <si>
    <t>WC1_3</t>
  </si>
  <si>
    <t>WC1_4</t>
  </si>
  <si>
    <t>WC1_5</t>
  </si>
  <si>
    <t>WC1_6</t>
  </si>
  <si>
    <t>WC1_7</t>
  </si>
  <si>
    <t>WC1_8</t>
  </si>
  <si>
    <t>WC1_9</t>
  </si>
  <si>
    <t>WC1_10</t>
  </si>
  <si>
    <t>B6_1</t>
  </si>
  <si>
    <t>B6_2</t>
  </si>
  <si>
    <t>B6_3</t>
  </si>
  <si>
    <t>B6_4</t>
  </si>
  <si>
    <t>B6_5</t>
  </si>
  <si>
    <t>B6_6</t>
  </si>
  <si>
    <t>B6_7</t>
  </si>
  <si>
    <t>B6_8</t>
  </si>
  <si>
    <t>DBT_1</t>
  </si>
  <si>
    <t>DBT_2</t>
  </si>
  <si>
    <t>DBT_3</t>
  </si>
  <si>
    <t>DBT_4</t>
  </si>
  <si>
    <t>DBT_5</t>
  </si>
  <si>
    <t>DBT_6</t>
  </si>
  <si>
    <t>DBT_7</t>
  </si>
  <si>
    <t>DBT_8</t>
  </si>
  <si>
    <t>DBT_9</t>
  </si>
  <si>
    <t>DBT_10</t>
  </si>
  <si>
    <t>DBT_11</t>
  </si>
  <si>
    <t>DBT_12</t>
  </si>
  <si>
    <t>ALH84_MgRich_1</t>
  </si>
  <si>
    <t>ALH84_MgRich_3</t>
  </si>
  <si>
    <t>ALH84_MgRich_4</t>
  </si>
  <si>
    <t>ALH84_MgRich_5</t>
  </si>
  <si>
    <t>ALH84_MgRich_6</t>
  </si>
  <si>
    <t>ALH84_MgRich2_1</t>
  </si>
  <si>
    <t>ALH84_MgRich2_2</t>
  </si>
  <si>
    <t>ALH84_MgRich2_4</t>
  </si>
  <si>
    <t>ALH84_CaRich_1</t>
  </si>
  <si>
    <t>ALH84_CaRich_2</t>
  </si>
  <si>
    <t>ALH84_CaRich_3</t>
  </si>
  <si>
    <t>ALH84_CaRich_4</t>
  </si>
  <si>
    <t>ALH84_CaRich_5</t>
  </si>
  <si>
    <t>ALH84_CaRich_6</t>
  </si>
  <si>
    <t>Intensities (counts/sec)</t>
  </si>
  <si>
    <t>206Pb (cps)</t>
  </si>
  <si>
    <t>[50-100]</t>
  </si>
  <si>
    <t>[100-150]</t>
  </si>
  <si>
    <t>[150-200]</t>
  </si>
  <si>
    <t>[200-250]</t>
  </si>
  <si>
    <t>[250-300]</t>
  </si>
  <si>
    <t>[300-350]</t>
  </si>
  <si>
    <t>[350-400]</t>
  </si>
  <si>
    <t>[400-450]</t>
  </si>
  <si>
    <t>[450-500]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</si>
</sst>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%"/>
    <numFmt numFmtId="165" formatCode="0.0"/>
    <numFmt numFmtId="166" formatCode="0.00000"/>
    <numFmt numFmtId="167" formatCode="0.0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vertAlign val="superscript"/>
      <sz val="11"/>
      <color rgb="FF000000"/>
      <name val="Times New Roman"/>
      <family val="1"/>
    </font>
    <font>
      <i/>
      <sz val="11"/>
      <color rgb="FF000000"/>
      <name val="Times New Roman"/>
      <family val="1"/>
    </font>
    <font>
      <sz val="11"/>
      <color rgb="FF000000"/>
      <name val="Symbol"/>
      <family val="1"/>
      <charset val="2"/>
    </font>
    <font>
      <vertAlign val="subscript"/>
      <sz val="11"/>
      <color rgb="FF000000"/>
      <name val="Times New Roman"/>
      <family val="1"/>
    </font>
    <font>
      <sz val="9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name val="Times New Roman"/>
      <family val="1"/>
    </font>
    <font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3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/>
    <xf numFmtId="164" fontId="9" fillId="0" borderId="0" xfId="1" applyNumberFormat="1" applyFont="1"/>
    <xf numFmtId="0" fontId="10" fillId="0" borderId="0" xfId="0" applyFont="1"/>
    <xf numFmtId="165" fontId="10" fillId="0" borderId="0" xfId="0" applyNumberFormat="1" applyFont="1"/>
    <xf numFmtId="164" fontId="10" fillId="0" borderId="0" xfId="1" applyNumberFormat="1" applyFont="1"/>
    <xf numFmtId="9" fontId="10" fillId="0" borderId="0" xfId="1" applyFont="1"/>
    <xf numFmtId="0" fontId="3" fillId="0" borderId="0" xfId="0" applyFont="1" applyAlignment="1">
      <alignment vertical="center"/>
    </xf>
    <xf numFmtId="0" fontId="11" fillId="0" borderId="0" xfId="0" applyFont="1" applyFill="1" applyBorder="1"/>
    <xf numFmtId="0" fontId="3" fillId="0" borderId="0" xfId="0" applyFont="1" applyFill="1" applyBorder="1"/>
    <xf numFmtId="2" fontId="3" fillId="0" borderId="0" xfId="0" applyNumberFormat="1" applyFont="1" applyFill="1" applyBorder="1"/>
    <xf numFmtId="0" fontId="12" fillId="0" borderId="0" xfId="0" applyFont="1" applyFill="1" applyBorder="1"/>
    <xf numFmtId="2" fontId="12" fillId="0" borderId="0" xfId="0" applyNumberFormat="1" applyFont="1" applyFill="1" applyBorder="1"/>
    <xf numFmtId="1" fontId="3" fillId="0" borderId="0" xfId="0" applyNumberFormat="1" applyFont="1" applyFill="1" applyBorder="1"/>
    <xf numFmtId="11" fontId="3" fillId="0" borderId="0" xfId="0" applyNumberFormat="1" applyFont="1" applyFill="1" applyBorder="1"/>
    <xf numFmtId="165" fontId="3" fillId="0" borderId="0" xfId="0" applyNumberFormat="1" applyFont="1" applyFill="1" applyBorder="1"/>
    <xf numFmtId="166" fontId="3" fillId="0" borderId="0" xfId="0" applyNumberFormat="1" applyFont="1" applyFill="1" applyBorder="1"/>
    <xf numFmtId="167" fontId="3" fillId="0" borderId="0" xfId="0" applyNumberFormat="1" applyFont="1" applyFill="1" applyBorder="1"/>
    <xf numFmtId="164" fontId="3" fillId="0" borderId="0" xfId="1" applyNumberFormat="1" applyFont="1" applyFill="1" applyBorder="1"/>
    <xf numFmtId="9" fontId="3" fillId="0" borderId="0" xfId="1" applyFont="1" applyFill="1" applyBorder="1"/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57150</xdr:colOff>
      <xdr:row>18</xdr:row>
      <xdr:rowOff>28576</xdr:rowOff>
    </xdr:from>
    <xdr:to>
      <xdr:col>17</xdr:col>
      <xdr:colOff>484909</xdr:colOff>
      <xdr:row>65</xdr:row>
      <xdr:rowOff>145872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192741" y="3457576"/>
          <a:ext cx="9554441" cy="90707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0"/>
  <sheetViews>
    <sheetView zoomScale="40" zoomScaleNormal="40" workbookViewId="0">
      <pane xSplit="1" ySplit="1" topLeftCell="B2" activePane="bottomRight" state="frozen"/>
      <selection pane="topRight" activeCell="C1" sqref="C1"/>
      <selection pane="bottomLeft" activeCell="A3" sqref="A3"/>
      <selection pane="bottomRight" activeCell="B17" sqref="B17"/>
    </sheetView>
  </sheetViews>
  <sheetFormatPr defaultRowHeight="15" x14ac:dyDescent="0.25"/>
  <cols>
    <col min="1" max="1" width="24.5703125" style="11" bestFit="1" customWidth="1"/>
    <col min="2" max="2" width="67.7109375" style="11" bestFit="1" customWidth="1"/>
    <col min="3" max="3" width="11.140625" style="11" bestFit="1" customWidth="1"/>
    <col min="4" max="4" width="7.42578125" style="11" bestFit="1" customWidth="1"/>
    <col min="5" max="5" width="9.140625" style="13"/>
    <col min="6" max="6" width="46.85546875" style="11" customWidth="1"/>
    <col min="7" max="7" width="9.140625" style="11" customWidth="1"/>
    <col min="8" max="10" width="9.140625" style="11"/>
    <col min="11" max="11" width="13.7109375" style="11" bestFit="1" customWidth="1"/>
    <col min="12" max="12" width="33.42578125" style="11" bestFit="1" customWidth="1"/>
    <col min="13" max="13" width="17" style="11" bestFit="1" customWidth="1"/>
    <col min="14" max="16384" width="9.140625" style="11"/>
  </cols>
  <sheetData>
    <row r="1" spans="1:16" s="9" customFormat="1" ht="14.25" x14ac:dyDescent="0.2">
      <c r="A1" s="9" t="s">
        <v>287</v>
      </c>
      <c r="B1" s="9" t="s">
        <v>288</v>
      </c>
      <c r="C1" s="9" t="s">
        <v>289</v>
      </c>
      <c r="D1" s="9" t="s">
        <v>290</v>
      </c>
      <c r="E1" s="10" t="s">
        <v>292</v>
      </c>
      <c r="F1" s="9" t="s">
        <v>291</v>
      </c>
    </row>
    <row r="2" spans="1:16" x14ac:dyDescent="0.25">
      <c r="A2" s="11" t="s">
        <v>0</v>
      </c>
      <c r="B2" s="11" t="s">
        <v>18</v>
      </c>
      <c r="C2" s="12">
        <v>253</v>
      </c>
      <c r="D2" s="12">
        <v>14</v>
      </c>
      <c r="E2" s="13">
        <f t="shared" ref="E2:E65" si="0">D2/C2</f>
        <v>5.533596837944664E-2</v>
      </c>
      <c r="F2" s="11" t="s">
        <v>20</v>
      </c>
      <c r="G2" s="12"/>
    </row>
    <row r="3" spans="1:16" x14ac:dyDescent="0.25">
      <c r="C3" s="12">
        <v>300.8</v>
      </c>
      <c r="D3" s="12">
        <v>3.7</v>
      </c>
      <c r="E3" s="13">
        <f t="shared" si="0"/>
        <v>1.2300531914893617E-2</v>
      </c>
      <c r="F3" s="11" t="s">
        <v>21</v>
      </c>
    </row>
    <row r="4" spans="1:16" x14ac:dyDescent="0.25">
      <c r="B4" s="11" t="s">
        <v>19</v>
      </c>
      <c r="C4" s="12">
        <v>465</v>
      </c>
      <c r="D4" s="12">
        <v>11</v>
      </c>
      <c r="E4" s="13">
        <f t="shared" si="0"/>
        <v>2.3655913978494623E-2</v>
      </c>
      <c r="F4" s="11" t="s">
        <v>22</v>
      </c>
      <c r="M4" s="11" t="s">
        <v>294</v>
      </c>
    </row>
    <row r="5" spans="1:16" x14ac:dyDescent="0.25">
      <c r="A5" s="11" t="s">
        <v>1</v>
      </c>
      <c r="B5" s="11" t="s">
        <v>23</v>
      </c>
      <c r="C5" s="12">
        <v>91.7</v>
      </c>
      <c r="D5" s="12">
        <v>2.2000000000000002</v>
      </c>
      <c r="E5" s="13">
        <f t="shared" si="0"/>
        <v>2.3991275899672846E-2</v>
      </c>
      <c r="F5" s="11" t="s">
        <v>2</v>
      </c>
      <c r="M5" s="11" t="s">
        <v>293</v>
      </c>
      <c r="N5" s="11">
        <f>COUNTIFS(C2:C270,"&gt;= 0",C2:C270,"&lt;50")</f>
        <v>177</v>
      </c>
    </row>
    <row r="6" spans="1:16" x14ac:dyDescent="0.25">
      <c r="C6" s="12">
        <v>92</v>
      </c>
      <c r="D6" s="12">
        <v>2.8</v>
      </c>
      <c r="E6" s="13">
        <f t="shared" si="0"/>
        <v>3.043478260869565E-2</v>
      </c>
      <c r="F6" s="11" t="s">
        <v>4</v>
      </c>
      <c r="M6" s="11" t="s">
        <v>434</v>
      </c>
      <c r="N6" s="11">
        <f>COUNTIFS(C2:C271,"&gt;= 50",C2:C271,"&lt;100")</f>
        <v>42</v>
      </c>
    </row>
    <row r="7" spans="1:16" x14ac:dyDescent="0.25">
      <c r="C7" s="12">
        <v>92.8</v>
      </c>
      <c r="D7" s="12">
        <v>2.2999999999999998</v>
      </c>
      <c r="E7" s="13">
        <f t="shared" si="0"/>
        <v>2.4784482758620687E-2</v>
      </c>
      <c r="F7" s="11" t="s">
        <v>3</v>
      </c>
      <c r="M7" s="11" t="s">
        <v>435</v>
      </c>
      <c r="N7" s="11">
        <f>COUNTIFS(C2:C272,"&gt;=100",C2:C272,"&lt;150")</f>
        <v>17</v>
      </c>
    </row>
    <row r="8" spans="1:16" x14ac:dyDescent="0.25">
      <c r="C8" s="12">
        <v>94.3</v>
      </c>
      <c r="D8" s="12">
        <v>2.2999999999999998</v>
      </c>
      <c r="E8" s="13">
        <f t="shared" si="0"/>
        <v>2.4390243902439022E-2</v>
      </c>
      <c r="F8" s="11" t="s">
        <v>5</v>
      </c>
      <c r="M8" s="11" t="s">
        <v>436</v>
      </c>
      <c r="N8" s="11">
        <f>COUNTIFS(C2:C273,"&gt;= 150",C2:C273,"&lt;200")</f>
        <v>23</v>
      </c>
    </row>
    <row r="9" spans="1:16" x14ac:dyDescent="0.25">
      <c r="C9" s="12">
        <v>94.7</v>
      </c>
      <c r="D9" s="12">
        <v>2.6</v>
      </c>
      <c r="E9" s="13">
        <f t="shared" si="0"/>
        <v>2.7455121436114043E-2</v>
      </c>
      <c r="F9" s="11" t="s">
        <v>6</v>
      </c>
      <c r="M9" s="11" t="s">
        <v>437</v>
      </c>
      <c r="N9" s="11">
        <f>COUNTIFS(C2:C274,"&gt;= 200",C2:C274,"&lt;250")</f>
        <v>3</v>
      </c>
    </row>
    <row r="10" spans="1:16" x14ac:dyDescent="0.25">
      <c r="A10" s="11" t="s">
        <v>7</v>
      </c>
      <c r="B10" s="11" t="s">
        <v>25</v>
      </c>
      <c r="C10" s="12">
        <v>186.4</v>
      </c>
      <c r="D10" s="12">
        <v>5.6</v>
      </c>
      <c r="E10" s="13">
        <f t="shared" si="0"/>
        <v>3.0042918454935619E-2</v>
      </c>
      <c r="F10" s="11" t="s">
        <v>8</v>
      </c>
      <c r="M10" s="11" t="s">
        <v>438</v>
      </c>
      <c r="N10" s="11">
        <f>COUNTIFS(C2:C275,"&gt;= 250",C2:C275,"&lt;300")</f>
        <v>4</v>
      </c>
    </row>
    <row r="11" spans="1:16" x14ac:dyDescent="0.25">
      <c r="C11" s="12">
        <v>175</v>
      </c>
      <c r="D11" s="12">
        <v>11</v>
      </c>
      <c r="E11" s="13">
        <f t="shared" si="0"/>
        <v>6.2857142857142861E-2</v>
      </c>
      <c r="F11" s="11" t="s">
        <v>9</v>
      </c>
      <c r="M11" s="11" t="s">
        <v>439</v>
      </c>
      <c r="N11" s="11">
        <f>COUNTIFS(C2:C276,"&gt;= 300",C2:C276,"&lt;350")</f>
        <v>1</v>
      </c>
    </row>
    <row r="12" spans="1:16" x14ac:dyDescent="0.25">
      <c r="C12" s="12">
        <v>186.1</v>
      </c>
      <c r="D12" s="12">
        <v>8</v>
      </c>
      <c r="E12" s="13">
        <f t="shared" si="0"/>
        <v>4.2987641053197211E-2</v>
      </c>
      <c r="F12" s="11" t="s">
        <v>10</v>
      </c>
      <c r="M12" s="11" t="s">
        <v>440</v>
      </c>
      <c r="N12" s="11">
        <f>COUNTIFS(C2:C277,"&gt;= 350",C2:C277,"&lt;400")</f>
        <v>0</v>
      </c>
    </row>
    <row r="13" spans="1:16" x14ac:dyDescent="0.25">
      <c r="A13" s="11" t="s">
        <v>11</v>
      </c>
      <c r="B13" s="11" t="s">
        <v>24</v>
      </c>
      <c r="C13" s="12">
        <v>163.5</v>
      </c>
      <c r="D13" s="12">
        <v>6</v>
      </c>
      <c r="E13" s="13">
        <f t="shared" si="0"/>
        <v>3.669724770642202E-2</v>
      </c>
      <c r="F13" s="11" t="s">
        <v>13</v>
      </c>
      <c r="M13" s="11" t="s">
        <v>441</v>
      </c>
      <c r="N13" s="11">
        <f>COUNTIFS(C2:C278,"&gt;= 400",C2:C278,"&lt;450")</f>
        <v>0</v>
      </c>
    </row>
    <row r="14" spans="1:16" x14ac:dyDescent="0.25">
      <c r="C14" s="12">
        <v>153</v>
      </c>
      <c r="D14" s="12">
        <v>17.5</v>
      </c>
      <c r="E14" s="13">
        <f t="shared" si="0"/>
        <v>0.11437908496732026</v>
      </c>
      <c r="F14" s="11" t="s">
        <v>12</v>
      </c>
      <c r="M14" s="11" t="s">
        <v>442</v>
      </c>
      <c r="N14" s="11">
        <f>COUNTIFS(C2:C279,"&gt;= 450",C2:C279,"&lt;500")</f>
        <v>2</v>
      </c>
    </row>
    <row r="15" spans="1:16" x14ac:dyDescent="0.25">
      <c r="C15" s="12">
        <v>146</v>
      </c>
      <c r="D15" s="12">
        <v>15.5</v>
      </c>
      <c r="E15" s="13">
        <f t="shared" si="0"/>
        <v>0.10616438356164383</v>
      </c>
      <c r="F15" s="11" t="s">
        <v>14</v>
      </c>
    </row>
    <row r="16" spans="1:16" x14ac:dyDescent="0.25">
      <c r="C16" s="12">
        <v>174</v>
      </c>
      <c r="D16" s="12">
        <v>17.7</v>
      </c>
      <c r="E16" s="13">
        <f t="shared" si="0"/>
        <v>0.10172413793103448</v>
      </c>
      <c r="N16" s="11">
        <f>SUM(N5:N14)</f>
        <v>269</v>
      </c>
      <c r="P16" s="14">
        <f>N5/N16</f>
        <v>0.65799256505576209</v>
      </c>
    </row>
    <row r="17" spans="1:16" x14ac:dyDescent="0.25">
      <c r="C17" s="12">
        <v>141</v>
      </c>
      <c r="D17" s="12">
        <v>22.3</v>
      </c>
      <c r="E17" s="13">
        <f t="shared" si="0"/>
        <v>0.15815602836879433</v>
      </c>
      <c r="P17" s="14">
        <f>SUM(N5:N8)/N16</f>
        <v>0.96282527881040891</v>
      </c>
    </row>
    <row r="18" spans="1:16" x14ac:dyDescent="0.25">
      <c r="C18" s="12">
        <v>146.5</v>
      </c>
      <c r="D18" s="12">
        <v>4.2</v>
      </c>
      <c r="E18" s="13">
        <f t="shared" si="0"/>
        <v>2.8668941979522185E-2</v>
      </c>
      <c r="F18" s="11" t="s">
        <v>15</v>
      </c>
    </row>
    <row r="19" spans="1:16" x14ac:dyDescent="0.25">
      <c r="C19" s="12">
        <v>145.6</v>
      </c>
      <c r="D19" s="12">
        <v>9.4</v>
      </c>
      <c r="E19" s="13">
        <f t="shared" si="0"/>
        <v>6.4560439560439567E-2</v>
      </c>
    </row>
    <row r="20" spans="1:16" x14ac:dyDescent="0.25">
      <c r="C20" s="12">
        <v>159.5</v>
      </c>
      <c r="D20" s="12">
        <v>7.5</v>
      </c>
      <c r="E20" s="13">
        <f t="shared" si="0"/>
        <v>4.7021943573667714E-2</v>
      </c>
      <c r="F20" s="11" t="s">
        <v>16</v>
      </c>
    </row>
    <row r="21" spans="1:16" x14ac:dyDescent="0.25">
      <c r="C21" s="12">
        <v>164</v>
      </c>
      <c r="D21" s="12">
        <v>9</v>
      </c>
      <c r="E21" s="13">
        <f t="shared" si="0"/>
        <v>5.4878048780487805E-2</v>
      </c>
    </row>
    <row r="22" spans="1:16" x14ac:dyDescent="0.25">
      <c r="C22" s="12">
        <v>154</v>
      </c>
      <c r="D22" s="12">
        <v>12.7</v>
      </c>
      <c r="E22" s="13">
        <f t="shared" si="0"/>
        <v>8.2467532467532467E-2</v>
      </c>
    </row>
    <row r="23" spans="1:16" x14ac:dyDescent="0.25">
      <c r="C23" s="12">
        <v>152.6</v>
      </c>
      <c r="D23" s="12">
        <v>9.1</v>
      </c>
      <c r="E23" s="13">
        <f t="shared" si="0"/>
        <v>5.9633027522935783E-2</v>
      </c>
      <c r="F23" s="11" t="s">
        <v>17</v>
      </c>
    </row>
    <row r="24" spans="1:16" x14ac:dyDescent="0.25">
      <c r="A24" s="11" t="s">
        <v>26</v>
      </c>
      <c r="B24" s="11" t="s">
        <v>87</v>
      </c>
      <c r="C24" s="12">
        <v>24</v>
      </c>
      <c r="D24" s="12">
        <v>6.3</v>
      </c>
      <c r="E24" s="13">
        <f t="shared" si="0"/>
        <v>0.26250000000000001</v>
      </c>
      <c r="F24" s="11" t="s">
        <v>27</v>
      </c>
    </row>
    <row r="25" spans="1:16" x14ac:dyDescent="0.25">
      <c r="C25" s="12">
        <v>21.8</v>
      </c>
      <c r="D25" s="12">
        <v>3.4</v>
      </c>
      <c r="E25" s="13">
        <f t="shared" si="0"/>
        <v>0.15596330275229356</v>
      </c>
      <c r="F25" s="11" t="s">
        <v>28</v>
      </c>
    </row>
    <row r="26" spans="1:16" x14ac:dyDescent="0.25">
      <c r="C26" s="12">
        <v>22.3</v>
      </c>
      <c r="D26" s="12">
        <v>4.5999999999999996</v>
      </c>
      <c r="E26" s="13">
        <f t="shared" si="0"/>
        <v>0.20627802690582958</v>
      </c>
      <c r="F26" s="11" t="s">
        <v>29</v>
      </c>
    </row>
    <row r="27" spans="1:16" x14ac:dyDescent="0.25">
      <c r="C27" s="12">
        <v>24.1</v>
      </c>
      <c r="D27" s="12">
        <v>3.2</v>
      </c>
      <c r="E27" s="13">
        <f t="shared" si="0"/>
        <v>0.13278008298755187</v>
      </c>
      <c r="F27" s="11" t="s">
        <v>30</v>
      </c>
    </row>
    <row r="28" spans="1:16" x14ac:dyDescent="0.25">
      <c r="C28" s="12">
        <v>25.3</v>
      </c>
      <c r="D28" s="12">
        <v>5.6</v>
      </c>
      <c r="E28" s="13">
        <f t="shared" si="0"/>
        <v>0.22134387351778653</v>
      </c>
      <c r="F28" s="11" t="s">
        <v>30</v>
      </c>
    </row>
    <row r="29" spans="1:16" x14ac:dyDescent="0.25">
      <c r="C29" s="12">
        <v>22.5</v>
      </c>
      <c r="D29" s="12">
        <v>3.2</v>
      </c>
      <c r="E29" s="13">
        <f t="shared" si="0"/>
        <v>0.14222222222222222</v>
      </c>
      <c r="F29" s="11" t="s">
        <v>31</v>
      </c>
    </row>
    <row r="30" spans="1:16" x14ac:dyDescent="0.25">
      <c r="A30" s="11" t="s">
        <v>41</v>
      </c>
      <c r="B30" s="11" t="s">
        <v>88</v>
      </c>
      <c r="C30" s="12">
        <v>44.8</v>
      </c>
      <c r="D30" s="12">
        <v>2</v>
      </c>
      <c r="E30" s="13">
        <f t="shared" si="0"/>
        <v>4.4642857142857144E-2</v>
      </c>
      <c r="F30" s="11" t="s">
        <v>32</v>
      </c>
    </row>
    <row r="31" spans="1:16" x14ac:dyDescent="0.25">
      <c r="C31" s="12">
        <v>44.7</v>
      </c>
      <c r="D31" s="12">
        <v>2.5</v>
      </c>
      <c r="E31" s="13">
        <f t="shared" si="0"/>
        <v>5.5928411633109618E-2</v>
      </c>
      <c r="F31" s="11" t="s">
        <v>34</v>
      </c>
    </row>
    <row r="32" spans="1:16" x14ac:dyDescent="0.25">
      <c r="C32" s="12">
        <v>41.7</v>
      </c>
      <c r="D32" s="12">
        <v>1.9</v>
      </c>
      <c r="E32" s="13">
        <f t="shared" si="0"/>
        <v>4.5563549160671457E-2</v>
      </c>
      <c r="F32" s="11" t="s">
        <v>35</v>
      </c>
    </row>
    <row r="33" spans="1:6" x14ac:dyDescent="0.25">
      <c r="C33" s="12">
        <v>41.1</v>
      </c>
      <c r="D33" s="12">
        <v>1.9</v>
      </c>
      <c r="E33" s="13">
        <f t="shared" si="0"/>
        <v>4.6228710462287104E-2</v>
      </c>
      <c r="F33" s="11" t="s">
        <v>36</v>
      </c>
    </row>
    <row r="34" spans="1:6" x14ac:dyDescent="0.25">
      <c r="C34" s="12">
        <v>40.9</v>
      </c>
      <c r="D34" s="12">
        <v>8.1</v>
      </c>
      <c r="E34" s="13">
        <f t="shared" si="0"/>
        <v>0.1980440097799511</v>
      </c>
      <c r="F34" s="11" t="s">
        <v>37</v>
      </c>
    </row>
    <row r="35" spans="1:6" x14ac:dyDescent="0.25">
      <c r="C35" s="12">
        <v>40.1</v>
      </c>
      <c r="D35" s="12">
        <v>4.8</v>
      </c>
      <c r="E35" s="13">
        <f t="shared" si="0"/>
        <v>0.11970074812967581</v>
      </c>
      <c r="F35" s="11" t="s">
        <v>38</v>
      </c>
    </row>
    <row r="36" spans="1:6" x14ac:dyDescent="0.25">
      <c r="C36" s="12">
        <v>37.700000000000003</v>
      </c>
      <c r="D36" s="12">
        <v>1.9</v>
      </c>
      <c r="E36" s="13">
        <f t="shared" si="0"/>
        <v>5.0397877984084877E-2</v>
      </c>
      <c r="F36" s="11" t="s">
        <v>39</v>
      </c>
    </row>
    <row r="37" spans="1:6" x14ac:dyDescent="0.25">
      <c r="C37" s="12">
        <v>16.3</v>
      </c>
      <c r="D37" s="12">
        <v>1.2</v>
      </c>
      <c r="E37" s="13">
        <f t="shared" si="0"/>
        <v>7.3619631901840482E-2</v>
      </c>
      <c r="F37" s="11" t="s">
        <v>33</v>
      </c>
    </row>
    <row r="38" spans="1:6" x14ac:dyDescent="0.25">
      <c r="C38" s="12">
        <v>11.2</v>
      </c>
      <c r="D38" s="12">
        <v>1.1000000000000001</v>
      </c>
      <c r="E38" s="13">
        <f t="shared" si="0"/>
        <v>9.8214285714285726E-2</v>
      </c>
      <c r="F38" s="11" t="s">
        <v>40</v>
      </c>
    </row>
    <row r="39" spans="1:6" x14ac:dyDescent="0.25">
      <c r="A39" s="11" t="s">
        <v>47</v>
      </c>
      <c r="B39" s="11" t="s">
        <v>42</v>
      </c>
      <c r="C39" s="12">
        <v>54.7</v>
      </c>
      <c r="D39" s="12">
        <v>5.5</v>
      </c>
      <c r="E39" s="13">
        <f t="shared" si="0"/>
        <v>0.10054844606946983</v>
      </c>
      <c r="F39" s="11" t="s">
        <v>43</v>
      </c>
    </row>
    <row r="40" spans="1:6" x14ac:dyDescent="0.25">
      <c r="C40" s="12">
        <v>67</v>
      </c>
      <c r="D40" s="12">
        <v>6.7</v>
      </c>
      <c r="E40" s="13">
        <f t="shared" si="0"/>
        <v>0.1</v>
      </c>
      <c r="F40" s="11" t="s">
        <v>44</v>
      </c>
    </row>
    <row r="41" spans="1:6" x14ac:dyDescent="0.25">
      <c r="C41" s="12">
        <v>64.2</v>
      </c>
      <c r="D41" s="12">
        <v>6.4</v>
      </c>
      <c r="E41" s="13">
        <f t="shared" si="0"/>
        <v>9.9688473520249218E-2</v>
      </c>
      <c r="F41" s="11" t="s">
        <v>45</v>
      </c>
    </row>
    <row r="42" spans="1:6" x14ac:dyDescent="0.25">
      <c r="C42" s="12">
        <v>63.3</v>
      </c>
      <c r="D42" s="12">
        <v>6.3</v>
      </c>
      <c r="E42" s="13">
        <f t="shared" si="0"/>
        <v>9.9526066350710901E-2</v>
      </c>
      <c r="F42" s="11" t="s">
        <v>46</v>
      </c>
    </row>
    <row r="43" spans="1:6" x14ac:dyDescent="0.25">
      <c r="A43" s="11" t="s">
        <v>53</v>
      </c>
      <c r="B43" s="11" t="s">
        <v>89</v>
      </c>
      <c r="C43" s="12">
        <v>41.4</v>
      </c>
      <c r="D43" s="12">
        <v>1.4</v>
      </c>
      <c r="E43" s="13">
        <f t="shared" si="0"/>
        <v>3.3816425120772944E-2</v>
      </c>
      <c r="F43" s="11" t="s">
        <v>48</v>
      </c>
    </row>
    <row r="44" spans="1:6" x14ac:dyDescent="0.25">
      <c r="C44" s="12">
        <v>43</v>
      </c>
      <c r="D44" s="12">
        <v>1.5</v>
      </c>
      <c r="E44" s="13">
        <f t="shared" si="0"/>
        <v>3.4883720930232558E-2</v>
      </c>
      <c r="F44" s="11" t="s">
        <v>49</v>
      </c>
    </row>
    <row r="45" spans="1:6" x14ac:dyDescent="0.25">
      <c r="C45" s="12">
        <v>41.5</v>
      </c>
      <c r="D45" s="12">
        <v>1.4</v>
      </c>
      <c r="E45" s="13">
        <f t="shared" si="0"/>
        <v>3.3734939759036145E-2</v>
      </c>
      <c r="F45" s="11" t="s">
        <v>50</v>
      </c>
    </row>
    <row r="46" spans="1:6" x14ac:dyDescent="0.25">
      <c r="C46" s="12">
        <v>11.3</v>
      </c>
      <c r="D46" s="12">
        <v>3.1</v>
      </c>
      <c r="E46" s="13">
        <f t="shared" si="0"/>
        <v>0.27433628318584069</v>
      </c>
      <c r="F46" s="11" t="s">
        <v>51</v>
      </c>
    </row>
    <row r="47" spans="1:6" x14ac:dyDescent="0.25">
      <c r="C47" s="12">
        <v>11.7</v>
      </c>
      <c r="D47" s="12">
        <v>3.7</v>
      </c>
      <c r="E47" s="13">
        <f t="shared" si="0"/>
        <v>0.31623931623931628</v>
      </c>
      <c r="F47" s="11" t="s">
        <v>52</v>
      </c>
    </row>
    <row r="48" spans="1:6" x14ac:dyDescent="0.25">
      <c r="A48" s="11" t="s">
        <v>54</v>
      </c>
      <c r="B48" s="11" t="s">
        <v>86</v>
      </c>
      <c r="C48" s="12">
        <v>56.6</v>
      </c>
      <c r="D48" s="12">
        <v>4.7</v>
      </c>
      <c r="E48" s="13">
        <f t="shared" si="0"/>
        <v>8.3038869257950537E-2</v>
      </c>
      <c r="F48" s="11" t="s">
        <v>55</v>
      </c>
    </row>
    <row r="49" spans="3:6" x14ac:dyDescent="0.25">
      <c r="C49" s="12">
        <v>17.100000000000001</v>
      </c>
      <c r="D49" s="12">
        <v>1.2</v>
      </c>
      <c r="E49" s="13">
        <f t="shared" si="0"/>
        <v>7.0175438596491224E-2</v>
      </c>
      <c r="F49" s="11" t="s">
        <v>56</v>
      </c>
    </row>
    <row r="50" spans="3:6" x14ac:dyDescent="0.25">
      <c r="C50" s="12">
        <v>14.9</v>
      </c>
      <c r="D50" s="12">
        <v>3.3</v>
      </c>
      <c r="E50" s="13">
        <f t="shared" si="0"/>
        <v>0.22147651006711408</v>
      </c>
      <c r="F50" s="11" t="s">
        <v>57</v>
      </c>
    </row>
    <row r="51" spans="3:6" x14ac:dyDescent="0.25">
      <c r="C51" s="12">
        <v>12.7</v>
      </c>
      <c r="D51" s="12">
        <v>1.3</v>
      </c>
      <c r="E51" s="13">
        <f t="shared" si="0"/>
        <v>0.10236220472440946</v>
      </c>
      <c r="F51" s="11" t="s">
        <v>58</v>
      </c>
    </row>
    <row r="52" spans="3:6" x14ac:dyDescent="0.25">
      <c r="C52" s="12">
        <v>12.9</v>
      </c>
      <c r="D52" s="12">
        <v>1.1000000000000001</v>
      </c>
      <c r="E52" s="13">
        <f t="shared" si="0"/>
        <v>8.5271317829457363E-2</v>
      </c>
      <c r="F52" s="11" t="s">
        <v>59</v>
      </c>
    </row>
    <row r="53" spans="3:6" x14ac:dyDescent="0.25">
      <c r="C53" s="12">
        <v>12.9</v>
      </c>
      <c r="D53" s="12">
        <v>1.3</v>
      </c>
      <c r="E53" s="13">
        <f t="shared" si="0"/>
        <v>0.10077519379844961</v>
      </c>
      <c r="F53" s="11" t="s">
        <v>60</v>
      </c>
    </row>
    <row r="54" spans="3:6" x14ac:dyDescent="0.25">
      <c r="C54" s="12">
        <v>18.600000000000001</v>
      </c>
      <c r="D54" s="12">
        <v>3.2</v>
      </c>
      <c r="E54" s="13">
        <f t="shared" si="0"/>
        <v>0.17204301075268816</v>
      </c>
      <c r="F54" s="11" t="s">
        <v>61</v>
      </c>
    </row>
    <row r="55" spans="3:6" x14ac:dyDescent="0.25">
      <c r="C55" s="12">
        <v>20.100000000000001</v>
      </c>
      <c r="D55" s="12">
        <v>1.8</v>
      </c>
      <c r="E55" s="13">
        <f t="shared" si="0"/>
        <v>8.9552238805970144E-2</v>
      </c>
      <c r="F55" s="11" t="s">
        <v>62</v>
      </c>
    </row>
    <row r="56" spans="3:6" x14ac:dyDescent="0.25">
      <c r="C56" s="12">
        <v>18.5</v>
      </c>
      <c r="D56" s="12">
        <v>1.8</v>
      </c>
      <c r="E56" s="13">
        <f t="shared" si="0"/>
        <v>9.7297297297297303E-2</v>
      </c>
      <c r="F56" s="11" t="s">
        <v>63</v>
      </c>
    </row>
    <row r="57" spans="3:6" x14ac:dyDescent="0.25">
      <c r="C57" s="12">
        <v>14</v>
      </c>
      <c r="D57" s="12">
        <v>1.3</v>
      </c>
      <c r="E57" s="13">
        <f t="shared" si="0"/>
        <v>9.285714285714286E-2</v>
      </c>
      <c r="F57" s="11" t="s">
        <v>64</v>
      </c>
    </row>
    <row r="58" spans="3:6" x14ac:dyDescent="0.25">
      <c r="C58" s="12">
        <v>17.7</v>
      </c>
      <c r="D58" s="12">
        <v>1.4</v>
      </c>
      <c r="E58" s="13">
        <f t="shared" si="0"/>
        <v>7.9096045197740106E-2</v>
      </c>
      <c r="F58" s="11" t="s">
        <v>65</v>
      </c>
    </row>
    <row r="59" spans="3:6" x14ac:dyDescent="0.25">
      <c r="C59" s="12">
        <v>17.8</v>
      </c>
      <c r="D59" s="12">
        <v>1.5</v>
      </c>
      <c r="E59" s="13">
        <f t="shared" si="0"/>
        <v>8.4269662921348312E-2</v>
      </c>
      <c r="F59" s="11" t="s">
        <v>66</v>
      </c>
    </row>
    <row r="60" spans="3:6" x14ac:dyDescent="0.25">
      <c r="C60" s="12">
        <v>18.100000000000001</v>
      </c>
      <c r="D60" s="12">
        <v>1.6</v>
      </c>
      <c r="E60" s="13">
        <f t="shared" si="0"/>
        <v>8.8397790055248615E-2</v>
      </c>
      <c r="F60" s="11" t="s">
        <v>67</v>
      </c>
    </row>
    <row r="61" spans="3:6" x14ac:dyDescent="0.25">
      <c r="C61" s="12">
        <v>19</v>
      </c>
      <c r="D61" s="12">
        <v>1.6</v>
      </c>
      <c r="E61" s="13">
        <f t="shared" si="0"/>
        <v>8.4210526315789472E-2</v>
      </c>
      <c r="F61" s="11" t="s">
        <v>68</v>
      </c>
    </row>
    <row r="62" spans="3:6" x14ac:dyDescent="0.25">
      <c r="C62" s="12">
        <v>13.1</v>
      </c>
      <c r="D62" s="12">
        <v>0.9</v>
      </c>
      <c r="E62" s="13">
        <f t="shared" si="0"/>
        <v>6.8702290076335881E-2</v>
      </c>
      <c r="F62" s="11" t="s">
        <v>69</v>
      </c>
    </row>
    <row r="63" spans="3:6" x14ac:dyDescent="0.25">
      <c r="C63" s="12">
        <v>13.1</v>
      </c>
      <c r="D63" s="12">
        <v>0.8</v>
      </c>
      <c r="E63" s="13">
        <f t="shared" si="0"/>
        <v>6.106870229007634E-2</v>
      </c>
      <c r="F63" s="11" t="s">
        <v>70</v>
      </c>
    </row>
    <row r="64" spans="3:6" x14ac:dyDescent="0.25">
      <c r="C64" s="12">
        <v>16.7</v>
      </c>
      <c r="D64" s="12">
        <v>1.7</v>
      </c>
      <c r="E64" s="13">
        <f t="shared" si="0"/>
        <v>0.10179640718562874</v>
      </c>
      <c r="F64" s="11" t="s">
        <v>71</v>
      </c>
    </row>
    <row r="65" spans="1:6" x14ac:dyDescent="0.25">
      <c r="C65" s="12">
        <v>20.8</v>
      </c>
      <c r="D65" s="12">
        <v>3.3</v>
      </c>
      <c r="E65" s="13">
        <f t="shared" si="0"/>
        <v>0.15865384615384615</v>
      </c>
      <c r="F65" s="11" t="s">
        <v>72</v>
      </c>
    </row>
    <row r="66" spans="1:6" x14ac:dyDescent="0.25">
      <c r="C66" s="12">
        <v>15.8</v>
      </c>
      <c r="D66" s="12">
        <v>1.2</v>
      </c>
      <c r="E66" s="13">
        <f t="shared" ref="E66:E129" si="1">D66/C66</f>
        <v>7.5949367088607583E-2</v>
      </c>
      <c r="F66" s="11" t="s">
        <v>73</v>
      </c>
    </row>
    <row r="67" spans="1:6" x14ac:dyDescent="0.25">
      <c r="C67" s="12">
        <v>13.7</v>
      </c>
      <c r="D67" s="12">
        <v>1.2</v>
      </c>
      <c r="E67" s="13">
        <f t="shared" si="1"/>
        <v>8.7591240875912413E-2</v>
      </c>
      <c r="F67" s="11" t="s">
        <v>74</v>
      </c>
    </row>
    <row r="68" spans="1:6" x14ac:dyDescent="0.25">
      <c r="C68" s="12">
        <v>16.7</v>
      </c>
      <c r="D68" s="12">
        <v>2.8</v>
      </c>
      <c r="E68" s="13">
        <f t="shared" si="1"/>
        <v>0.16766467065868262</v>
      </c>
      <c r="F68" s="11" t="s">
        <v>75</v>
      </c>
    </row>
    <row r="69" spans="1:6" x14ac:dyDescent="0.25">
      <c r="C69" s="12">
        <v>17</v>
      </c>
      <c r="D69" s="12">
        <v>1.4</v>
      </c>
      <c r="E69" s="13">
        <f t="shared" si="1"/>
        <v>8.2352941176470587E-2</v>
      </c>
      <c r="F69" s="11" t="s">
        <v>76</v>
      </c>
    </row>
    <row r="70" spans="1:6" x14ac:dyDescent="0.25">
      <c r="C70" s="12">
        <v>15.5</v>
      </c>
      <c r="D70" s="12">
        <v>1.3</v>
      </c>
      <c r="E70" s="13">
        <f t="shared" si="1"/>
        <v>8.387096774193549E-2</v>
      </c>
      <c r="F70" s="11" t="s">
        <v>77</v>
      </c>
    </row>
    <row r="71" spans="1:6" x14ac:dyDescent="0.25">
      <c r="C71" s="12">
        <v>17.399999999999999</v>
      </c>
      <c r="D71" s="12">
        <v>1.8</v>
      </c>
      <c r="E71" s="13">
        <f t="shared" si="1"/>
        <v>0.10344827586206898</v>
      </c>
      <c r="F71" s="11" t="s">
        <v>78</v>
      </c>
    </row>
    <row r="72" spans="1:6" x14ac:dyDescent="0.25">
      <c r="C72" s="12">
        <v>16.5</v>
      </c>
      <c r="D72" s="12">
        <v>1.2</v>
      </c>
      <c r="E72" s="13">
        <f t="shared" si="1"/>
        <v>7.2727272727272724E-2</v>
      </c>
      <c r="F72" s="11" t="s">
        <v>79</v>
      </c>
    </row>
    <row r="73" spans="1:6" x14ac:dyDescent="0.25">
      <c r="C73" s="12">
        <v>92.3</v>
      </c>
      <c r="D73" s="12">
        <v>5.6</v>
      </c>
      <c r="E73" s="13">
        <f t="shared" si="1"/>
        <v>6.0671722643553624E-2</v>
      </c>
      <c r="F73" s="11" t="s">
        <v>80</v>
      </c>
    </row>
    <row r="74" spans="1:6" x14ac:dyDescent="0.25">
      <c r="C74" s="12">
        <v>15.8</v>
      </c>
      <c r="D74" s="12">
        <v>1.7</v>
      </c>
      <c r="E74" s="13">
        <f t="shared" si="1"/>
        <v>0.10759493670886075</v>
      </c>
      <c r="F74" s="11" t="s">
        <v>81</v>
      </c>
    </row>
    <row r="75" spans="1:6" x14ac:dyDescent="0.25">
      <c r="C75" s="12">
        <v>17.2</v>
      </c>
      <c r="D75" s="12">
        <v>1.4</v>
      </c>
      <c r="E75" s="13">
        <f t="shared" si="1"/>
        <v>8.1395348837209294E-2</v>
      </c>
      <c r="F75" s="11" t="s">
        <v>82</v>
      </c>
    </row>
    <row r="76" spans="1:6" x14ac:dyDescent="0.25">
      <c r="C76" s="12">
        <v>15.7</v>
      </c>
      <c r="D76" s="12">
        <v>1.2</v>
      </c>
      <c r="E76" s="13">
        <f t="shared" si="1"/>
        <v>7.6433121019108277E-2</v>
      </c>
      <c r="F76" s="11" t="s">
        <v>83</v>
      </c>
    </row>
    <row r="77" spans="1:6" x14ac:dyDescent="0.25">
      <c r="C77" s="12">
        <v>18.5</v>
      </c>
      <c r="D77" s="12">
        <v>2.1</v>
      </c>
      <c r="E77" s="13">
        <f t="shared" si="1"/>
        <v>0.11351351351351352</v>
      </c>
      <c r="F77" s="11" t="s">
        <v>84</v>
      </c>
    </row>
    <row r="78" spans="1:6" x14ac:dyDescent="0.25">
      <c r="C78" s="12">
        <v>6.2</v>
      </c>
      <c r="D78" s="12">
        <v>1.1000000000000001</v>
      </c>
      <c r="E78" s="13">
        <f t="shared" si="1"/>
        <v>0.17741935483870969</v>
      </c>
      <c r="F78" s="11" t="s">
        <v>85</v>
      </c>
    </row>
    <row r="79" spans="1:6" x14ac:dyDescent="0.25">
      <c r="A79" s="11" t="s">
        <v>90</v>
      </c>
      <c r="B79" s="11" t="s">
        <v>91</v>
      </c>
      <c r="C79" s="12">
        <v>84</v>
      </c>
      <c r="D79" s="12">
        <v>5</v>
      </c>
      <c r="E79" s="13">
        <f t="shared" si="1"/>
        <v>5.9523809523809521E-2</v>
      </c>
      <c r="F79" s="11" t="s">
        <v>92</v>
      </c>
    </row>
    <row r="80" spans="1:6" x14ac:dyDescent="0.25">
      <c r="C80" s="12">
        <v>64</v>
      </c>
      <c r="D80" s="12">
        <v>4</v>
      </c>
      <c r="E80" s="13">
        <f t="shared" si="1"/>
        <v>6.25E-2</v>
      </c>
      <c r="F80" s="11" t="s">
        <v>93</v>
      </c>
    </row>
    <row r="81" spans="1:6" x14ac:dyDescent="0.25">
      <c r="C81" s="12">
        <v>1.6</v>
      </c>
      <c r="D81" s="12">
        <v>0.6</v>
      </c>
      <c r="E81" s="13">
        <f t="shared" si="1"/>
        <v>0.37499999999999994</v>
      </c>
      <c r="F81" s="11" t="s">
        <v>94</v>
      </c>
    </row>
    <row r="82" spans="1:6" x14ac:dyDescent="0.25">
      <c r="C82" s="12">
        <v>7.5</v>
      </c>
      <c r="D82" s="12">
        <v>0.9</v>
      </c>
      <c r="E82" s="13">
        <f t="shared" si="1"/>
        <v>0.12000000000000001</v>
      </c>
      <c r="F82" s="11" t="s">
        <v>95</v>
      </c>
    </row>
    <row r="83" spans="1:6" x14ac:dyDescent="0.25">
      <c r="C83" s="12">
        <v>43</v>
      </c>
      <c r="D83" s="12">
        <v>6</v>
      </c>
      <c r="E83" s="13">
        <f t="shared" si="1"/>
        <v>0.13953488372093023</v>
      </c>
      <c r="F83" s="11" t="s">
        <v>96</v>
      </c>
    </row>
    <row r="84" spans="1:6" x14ac:dyDescent="0.25">
      <c r="C84" s="12">
        <v>6</v>
      </c>
      <c r="D84" s="12">
        <v>4</v>
      </c>
      <c r="E84" s="13">
        <f t="shared" si="1"/>
        <v>0.66666666666666663</v>
      </c>
      <c r="F84" s="11" t="s">
        <v>97</v>
      </c>
    </row>
    <row r="85" spans="1:6" x14ac:dyDescent="0.25">
      <c r="C85" s="12">
        <v>3.1</v>
      </c>
      <c r="D85" s="12">
        <v>1.9</v>
      </c>
      <c r="E85" s="13">
        <f t="shared" si="1"/>
        <v>0.61290322580645151</v>
      </c>
      <c r="F85" s="11" t="s">
        <v>98</v>
      </c>
    </row>
    <row r="86" spans="1:6" x14ac:dyDescent="0.25">
      <c r="C86" s="12">
        <v>6.9</v>
      </c>
      <c r="D86" s="12">
        <v>0.9</v>
      </c>
      <c r="E86" s="13">
        <f t="shared" si="1"/>
        <v>0.13043478260869565</v>
      </c>
      <c r="F86" s="11" t="s">
        <v>99</v>
      </c>
    </row>
    <row r="87" spans="1:6" x14ac:dyDescent="0.25">
      <c r="C87" s="12">
        <v>40</v>
      </c>
      <c r="D87" s="12">
        <v>0.5</v>
      </c>
      <c r="E87" s="13">
        <f t="shared" si="1"/>
        <v>1.2500000000000001E-2</v>
      </c>
      <c r="F87" s="11" t="s">
        <v>100</v>
      </c>
    </row>
    <row r="88" spans="1:6" x14ac:dyDescent="0.25">
      <c r="C88" s="12">
        <v>16.100000000000001</v>
      </c>
      <c r="D88" s="12">
        <v>0.2</v>
      </c>
      <c r="E88" s="13">
        <f t="shared" si="1"/>
        <v>1.2422360248447204E-2</v>
      </c>
      <c r="F88" s="11" t="s">
        <v>101</v>
      </c>
    </row>
    <row r="89" spans="1:6" x14ac:dyDescent="0.25">
      <c r="C89" s="12">
        <v>22</v>
      </c>
      <c r="D89" s="12">
        <v>4</v>
      </c>
      <c r="E89" s="13">
        <f t="shared" si="1"/>
        <v>0.18181818181818182</v>
      </c>
      <c r="F89" s="11" t="s">
        <v>102</v>
      </c>
    </row>
    <row r="90" spans="1:6" x14ac:dyDescent="0.25">
      <c r="C90" s="12">
        <v>55</v>
      </c>
      <c r="D90" s="12">
        <v>22</v>
      </c>
      <c r="E90" s="13">
        <f t="shared" si="1"/>
        <v>0.4</v>
      </c>
      <c r="F90" s="11" t="s">
        <v>103</v>
      </c>
    </row>
    <row r="91" spans="1:6" x14ac:dyDescent="0.25">
      <c r="C91" s="12">
        <v>40.6</v>
      </c>
      <c r="D91" s="12">
        <v>0.5</v>
      </c>
      <c r="E91" s="13">
        <f t="shared" si="1"/>
        <v>1.231527093596059E-2</v>
      </c>
      <c r="F91" s="11" t="s">
        <v>104</v>
      </c>
    </row>
    <row r="92" spans="1:6" x14ac:dyDescent="0.25">
      <c r="C92" s="12">
        <v>39</v>
      </c>
      <c r="D92" s="12">
        <v>1.4</v>
      </c>
      <c r="E92" s="13">
        <f t="shared" si="1"/>
        <v>3.5897435897435895E-2</v>
      </c>
      <c r="F92" s="11" t="s">
        <v>105</v>
      </c>
    </row>
    <row r="93" spans="1:6" x14ac:dyDescent="0.25">
      <c r="C93" s="12">
        <v>33.299999999999997</v>
      </c>
      <c r="D93" s="12">
        <v>0.5</v>
      </c>
      <c r="E93" s="13">
        <f t="shared" si="1"/>
        <v>1.5015015015015017E-2</v>
      </c>
      <c r="F93" s="11" t="s">
        <v>106</v>
      </c>
    </row>
    <row r="94" spans="1:6" x14ac:dyDescent="0.25">
      <c r="C94" s="12">
        <v>33.1</v>
      </c>
      <c r="D94" s="12">
        <v>0.2</v>
      </c>
      <c r="E94" s="13">
        <f t="shared" si="1"/>
        <v>6.0422960725075529E-3</v>
      </c>
      <c r="F94" s="11" t="s">
        <v>107</v>
      </c>
    </row>
    <row r="95" spans="1:6" x14ac:dyDescent="0.25">
      <c r="C95" s="12">
        <v>21.5</v>
      </c>
      <c r="D95" s="12">
        <v>0.3</v>
      </c>
      <c r="E95" s="13">
        <f t="shared" si="1"/>
        <v>1.3953488372093023E-2</v>
      </c>
      <c r="F95" s="11" t="s">
        <v>108</v>
      </c>
    </row>
    <row r="96" spans="1:6" x14ac:dyDescent="0.25">
      <c r="A96" s="11" t="s">
        <v>110</v>
      </c>
      <c r="B96" s="11" t="s">
        <v>109</v>
      </c>
      <c r="C96" s="12">
        <v>59.5</v>
      </c>
      <c r="D96" s="12">
        <v>2.7</v>
      </c>
      <c r="E96" s="13">
        <f t="shared" si="1"/>
        <v>4.5378151260504207E-2</v>
      </c>
      <c r="F96" s="11" t="s">
        <v>111</v>
      </c>
    </row>
    <row r="97" spans="3:6" x14ac:dyDescent="0.25">
      <c r="C97" s="12">
        <v>63.1</v>
      </c>
      <c r="D97" s="12">
        <v>2.2000000000000002</v>
      </c>
      <c r="E97" s="13">
        <f t="shared" si="1"/>
        <v>3.486529318541997E-2</v>
      </c>
      <c r="F97" s="11" t="s">
        <v>112</v>
      </c>
    </row>
    <row r="98" spans="3:6" x14ac:dyDescent="0.25">
      <c r="C98" s="12">
        <v>59.6</v>
      </c>
      <c r="D98" s="12">
        <v>2.4</v>
      </c>
      <c r="E98" s="13">
        <f t="shared" si="1"/>
        <v>4.0268456375838924E-2</v>
      </c>
      <c r="F98" s="11" t="s">
        <v>113</v>
      </c>
    </row>
    <row r="99" spans="3:6" x14ac:dyDescent="0.25">
      <c r="C99" s="12">
        <v>56.6</v>
      </c>
      <c r="D99" s="12">
        <v>2.1</v>
      </c>
      <c r="E99" s="13">
        <f t="shared" si="1"/>
        <v>3.7102473498233215E-2</v>
      </c>
      <c r="F99" s="11" t="s">
        <v>114</v>
      </c>
    </row>
    <row r="100" spans="3:6" x14ac:dyDescent="0.25">
      <c r="C100" s="12">
        <v>53.5</v>
      </c>
      <c r="D100" s="12">
        <v>1.8</v>
      </c>
      <c r="E100" s="13">
        <f t="shared" si="1"/>
        <v>3.3644859813084113E-2</v>
      </c>
      <c r="F100" s="11" t="s">
        <v>115</v>
      </c>
    </row>
    <row r="101" spans="3:6" x14ac:dyDescent="0.25">
      <c r="C101" s="12">
        <v>75.3</v>
      </c>
      <c r="D101" s="12">
        <v>2.8</v>
      </c>
      <c r="E101" s="13">
        <f t="shared" si="1"/>
        <v>3.7184594953519258E-2</v>
      </c>
      <c r="F101" s="11" t="s">
        <v>116</v>
      </c>
    </row>
    <row r="102" spans="3:6" x14ac:dyDescent="0.25">
      <c r="C102" s="12">
        <v>2.4</v>
      </c>
      <c r="D102" s="12">
        <v>0.2</v>
      </c>
      <c r="E102" s="13">
        <f t="shared" si="1"/>
        <v>8.3333333333333343E-2</v>
      </c>
      <c r="F102" s="11" t="s">
        <v>117</v>
      </c>
    </row>
    <row r="103" spans="3:6" x14ac:dyDescent="0.25">
      <c r="C103" s="12">
        <v>72</v>
      </c>
      <c r="D103" s="12">
        <v>3</v>
      </c>
      <c r="E103" s="13">
        <f t="shared" si="1"/>
        <v>4.1666666666666664E-2</v>
      </c>
      <c r="F103" s="11" t="s">
        <v>118</v>
      </c>
    </row>
    <row r="104" spans="3:6" x14ac:dyDescent="0.25">
      <c r="C104" s="12">
        <v>65.5</v>
      </c>
      <c r="D104" s="12">
        <v>2.9</v>
      </c>
      <c r="E104" s="13">
        <f t="shared" si="1"/>
        <v>4.4274809160305344E-2</v>
      </c>
      <c r="F104" s="11" t="s">
        <v>119</v>
      </c>
    </row>
    <row r="105" spans="3:6" x14ac:dyDescent="0.25">
      <c r="C105" s="12">
        <v>1.8</v>
      </c>
      <c r="D105" s="12">
        <v>0.6</v>
      </c>
      <c r="E105" s="13">
        <f t="shared" si="1"/>
        <v>0.33333333333333331</v>
      </c>
      <c r="F105" s="11" t="s">
        <v>120</v>
      </c>
    </row>
    <row r="106" spans="3:6" x14ac:dyDescent="0.25">
      <c r="C106" s="12">
        <v>45.4</v>
      </c>
      <c r="D106" s="12">
        <v>1.8</v>
      </c>
      <c r="E106" s="13">
        <f t="shared" si="1"/>
        <v>3.9647577092511016E-2</v>
      </c>
      <c r="F106" s="11" t="s">
        <v>121</v>
      </c>
    </row>
    <row r="107" spans="3:6" x14ac:dyDescent="0.25">
      <c r="C107" s="12">
        <v>37.200000000000003</v>
      </c>
      <c r="D107" s="12">
        <v>4.0999999999999996</v>
      </c>
      <c r="E107" s="13">
        <f t="shared" si="1"/>
        <v>0.11021505376344085</v>
      </c>
      <c r="F107" s="11" t="s">
        <v>122</v>
      </c>
    </row>
    <row r="108" spans="3:6" x14ac:dyDescent="0.25">
      <c r="C108" s="12">
        <v>5.6</v>
      </c>
      <c r="D108" s="12">
        <v>0.5</v>
      </c>
      <c r="E108" s="13">
        <f t="shared" si="1"/>
        <v>8.9285714285714288E-2</v>
      </c>
      <c r="F108" s="11" t="s">
        <v>123</v>
      </c>
    </row>
    <row r="109" spans="3:6" x14ac:dyDescent="0.25">
      <c r="C109" s="12">
        <v>66.900000000000006</v>
      </c>
      <c r="D109" s="12">
        <v>7.5</v>
      </c>
      <c r="E109" s="13">
        <f t="shared" si="1"/>
        <v>0.11210762331838564</v>
      </c>
      <c r="F109" s="11" t="s">
        <v>124</v>
      </c>
    </row>
    <row r="110" spans="3:6" x14ac:dyDescent="0.25">
      <c r="C110" s="12">
        <v>58.4</v>
      </c>
      <c r="D110" s="12">
        <v>5.6</v>
      </c>
      <c r="E110" s="13">
        <f t="shared" si="1"/>
        <v>9.5890410958904104E-2</v>
      </c>
      <c r="F110" s="11" t="s">
        <v>125</v>
      </c>
    </row>
    <row r="111" spans="3:6" x14ac:dyDescent="0.25">
      <c r="C111" s="12">
        <v>89.7</v>
      </c>
      <c r="D111" s="12">
        <v>2.9</v>
      </c>
      <c r="E111" s="13">
        <f t="shared" si="1"/>
        <v>3.2329988851727977E-2</v>
      </c>
      <c r="F111" s="11" t="s">
        <v>126</v>
      </c>
    </row>
    <row r="112" spans="3:6" x14ac:dyDescent="0.25">
      <c r="C112" s="12">
        <v>86.3</v>
      </c>
      <c r="D112" s="12">
        <v>2.8</v>
      </c>
      <c r="E112" s="13">
        <f t="shared" si="1"/>
        <v>3.2444959443800693E-2</v>
      </c>
      <c r="F112" s="11" t="s">
        <v>127</v>
      </c>
    </row>
    <row r="113" spans="1:6" x14ac:dyDescent="0.25">
      <c r="C113" s="12">
        <v>58.5</v>
      </c>
      <c r="D113" s="12">
        <v>8.1</v>
      </c>
      <c r="E113" s="13">
        <f t="shared" si="1"/>
        <v>0.13846153846153847</v>
      </c>
      <c r="F113" s="11" t="s">
        <v>128</v>
      </c>
    </row>
    <row r="114" spans="1:6" x14ac:dyDescent="0.25">
      <c r="C114" s="12">
        <v>45.9</v>
      </c>
      <c r="D114" s="12">
        <v>5.3</v>
      </c>
      <c r="E114" s="13">
        <f t="shared" si="1"/>
        <v>0.11546840958605664</v>
      </c>
      <c r="F114" s="11" t="s">
        <v>129</v>
      </c>
    </row>
    <row r="115" spans="1:6" x14ac:dyDescent="0.25">
      <c r="C115" s="12">
        <v>34.4</v>
      </c>
      <c r="D115" s="12">
        <v>4.0999999999999996</v>
      </c>
      <c r="E115" s="13">
        <f t="shared" si="1"/>
        <v>0.1191860465116279</v>
      </c>
      <c r="F115" s="11" t="s">
        <v>130</v>
      </c>
    </row>
    <row r="116" spans="1:6" x14ac:dyDescent="0.25">
      <c r="C116" s="12">
        <v>60.5</v>
      </c>
      <c r="D116" s="12">
        <v>4.5999999999999996</v>
      </c>
      <c r="E116" s="13">
        <f t="shared" si="1"/>
        <v>7.6033057851239663E-2</v>
      </c>
      <c r="F116" s="11" t="s">
        <v>131</v>
      </c>
    </row>
    <row r="117" spans="1:6" x14ac:dyDescent="0.25">
      <c r="C117" s="12">
        <v>53.7</v>
      </c>
      <c r="D117" s="12">
        <v>3.1</v>
      </c>
      <c r="E117" s="13">
        <f t="shared" si="1"/>
        <v>5.7728119180633149E-2</v>
      </c>
      <c r="F117" s="11" t="s">
        <v>132</v>
      </c>
    </row>
    <row r="118" spans="1:6" x14ac:dyDescent="0.25">
      <c r="C118" s="12">
        <v>14.5</v>
      </c>
      <c r="D118" s="12">
        <v>0.7</v>
      </c>
      <c r="E118" s="13">
        <f t="shared" si="1"/>
        <v>4.8275862068965517E-2</v>
      </c>
      <c r="F118" s="11" t="s">
        <v>133</v>
      </c>
    </row>
    <row r="119" spans="1:6" x14ac:dyDescent="0.25">
      <c r="C119" s="12">
        <v>27.9</v>
      </c>
      <c r="D119" s="12">
        <v>1.1000000000000001</v>
      </c>
      <c r="E119" s="13">
        <f t="shared" si="1"/>
        <v>3.9426523297491044E-2</v>
      </c>
      <c r="F119" s="11" t="s">
        <v>134</v>
      </c>
    </row>
    <row r="120" spans="1:6" x14ac:dyDescent="0.25">
      <c r="A120" s="11" t="s">
        <v>135</v>
      </c>
      <c r="B120" s="11" t="s">
        <v>136</v>
      </c>
      <c r="C120" s="12">
        <v>89.5</v>
      </c>
      <c r="D120" s="12">
        <v>4</v>
      </c>
      <c r="E120" s="13">
        <f t="shared" si="1"/>
        <v>4.4692737430167599E-2</v>
      </c>
      <c r="F120" s="11" t="s">
        <v>137</v>
      </c>
    </row>
    <row r="121" spans="1:6" x14ac:dyDescent="0.25">
      <c r="C121" s="12">
        <v>71.900000000000006</v>
      </c>
      <c r="D121" s="12">
        <v>2.6</v>
      </c>
      <c r="E121" s="13">
        <f t="shared" si="1"/>
        <v>3.6161335187760775E-2</v>
      </c>
      <c r="F121" s="11" t="s">
        <v>138</v>
      </c>
    </row>
    <row r="122" spans="1:6" x14ac:dyDescent="0.25">
      <c r="A122" s="11" t="s">
        <v>144</v>
      </c>
      <c r="B122" s="11" t="s">
        <v>139</v>
      </c>
      <c r="C122" s="12">
        <v>10.5</v>
      </c>
      <c r="D122" s="12">
        <v>2.5</v>
      </c>
      <c r="E122" s="13">
        <f t="shared" si="1"/>
        <v>0.23809523809523808</v>
      </c>
      <c r="F122" s="11" t="s">
        <v>140</v>
      </c>
    </row>
    <row r="123" spans="1:6" x14ac:dyDescent="0.25">
      <c r="C123" s="12">
        <v>7</v>
      </c>
      <c r="D123" s="12">
        <v>1.6</v>
      </c>
      <c r="E123" s="13">
        <f t="shared" si="1"/>
        <v>0.22857142857142859</v>
      </c>
      <c r="F123" s="11" t="s">
        <v>141</v>
      </c>
    </row>
    <row r="124" spans="1:6" x14ac:dyDescent="0.25">
      <c r="C124" s="12">
        <v>5.0999999999999996</v>
      </c>
      <c r="D124" s="12">
        <v>3.7</v>
      </c>
      <c r="E124" s="13">
        <f t="shared" si="1"/>
        <v>0.72549019607843146</v>
      </c>
      <c r="F124" s="11" t="s">
        <v>142</v>
      </c>
    </row>
    <row r="125" spans="1:6" x14ac:dyDescent="0.25">
      <c r="C125" s="12">
        <v>2.9</v>
      </c>
      <c r="D125" s="12">
        <v>0.5</v>
      </c>
      <c r="E125" s="13">
        <f t="shared" si="1"/>
        <v>0.17241379310344829</v>
      </c>
      <c r="F125" s="11" t="s">
        <v>143</v>
      </c>
    </row>
    <row r="126" spans="1:6" x14ac:dyDescent="0.25">
      <c r="A126" s="11" t="s">
        <v>147</v>
      </c>
      <c r="B126" s="11" t="s">
        <v>146</v>
      </c>
      <c r="C126" s="12">
        <v>165.5</v>
      </c>
      <c r="D126" s="12">
        <v>3.3</v>
      </c>
      <c r="E126" s="13">
        <f t="shared" si="1"/>
        <v>1.9939577039274924E-2</v>
      </c>
      <c r="F126" s="11" t="s">
        <v>145</v>
      </c>
    </row>
    <row r="127" spans="1:6" x14ac:dyDescent="0.25">
      <c r="A127" s="11" t="s">
        <v>160</v>
      </c>
      <c r="B127" s="11" t="s">
        <v>159</v>
      </c>
      <c r="C127" s="12">
        <v>115</v>
      </c>
      <c r="D127" s="12">
        <v>16</v>
      </c>
      <c r="E127" s="13">
        <f t="shared" si="1"/>
        <v>0.1391304347826087</v>
      </c>
      <c r="F127" s="11" t="s">
        <v>148</v>
      </c>
    </row>
    <row r="128" spans="1:6" x14ac:dyDescent="0.25">
      <c r="C128" s="12">
        <v>86</v>
      </c>
      <c r="D128" s="12">
        <v>14</v>
      </c>
      <c r="E128" s="13">
        <f t="shared" si="1"/>
        <v>0.16279069767441862</v>
      </c>
      <c r="F128" s="11" t="s">
        <v>149</v>
      </c>
    </row>
    <row r="129" spans="1:6" x14ac:dyDescent="0.25">
      <c r="C129" s="12">
        <v>91.3</v>
      </c>
      <c r="D129" s="12">
        <v>4.9000000000000004</v>
      </c>
      <c r="E129" s="13">
        <f t="shared" si="1"/>
        <v>5.3669222343921144E-2</v>
      </c>
      <c r="F129" s="11" t="s">
        <v>150</v>
      </c>
    </row>
    <row r="130" spans="1:6" x14ac:dyDescent="0.25">
      <c r="C130" s="12">
        <v>81.5</v>
      </c>
      <c r="D130" s="12">
        <v>3.3</v>
      </c>
      <c r="E130" s="13">
        <f t="shared" ref="E130:E193" si="2">D130/C130</f>
        <v>4.0490797546012265E-2</v>
      </c>
      <c r="F130" s="11" t="s">
        <v>151</v>
      </c>
    </row>
    <row r="131" spans="1:6" x14ac:dyDescent="0.25">
      <c r="C131" s="12">
        <v>117.6</v>
      </c>
      <c r="D131" s="12">
        <v>9.6</v>
      </c>
      <c r="E131" s="13">
        <f t="shared" si="2"/>
        <v>8.1632653061224497E-2</v>
      </c>
      <c r="F131" s="11" t="s">
        <v>152</v>
      </c>
    </row>
    <row r="132" spans="1:6" x14ac:dyDescent="0.25">
      <c r="C132" s="12">
        <v>115.6</v>
      </c>
      <c r="D132" s="12">
        <v>5.4</v>
      </c>
      <c r="E132" s="13">
        <f t="shared" si="2"/>
        <v>4.6712802768166098E-2</v>
      </c>
      <c r="F132" s="11" t="s">
        <v>153</v>
      </c>
    </row>
    <row r="133" spans="1:6" x14ac:dyDescent="0.25">
      <c r="C133" s="12">
        <v>103.9</v>
      </c>
      <c r="D133" s="12">
        <v>3.1</v>
      </c>
      <c r="E133" s="13">
        <f t="shared" si="2"/>
        <v>2.9836381135707409E-2</v>
      </c>
      <c r="F133" s="11" t="s">
        <v>154</v>
      </c>
    </row>
    <row r="134" spans="1:6" x14ac:dyDescent="0.25">
      <c r="C134" s="12">
        <v>127.5</v>
      </c>
      <c r="D134" s="12">
        <v>4.7</v>
      </c>
      <c r="E134" s="13">
        <f t="shared" si="2"/>
        <v>3.6862745098039218E-2</v>
      </c>
      <c r="F134" s="11" t="s">
        <v>155</v>
      </c>
    </row>
    <row r="135" spans="1:6" x14ac:dyDescent="0.25">
      <c r="C135" s="12">
        <v>121.9</v>
      </c>
      <c r="D135" s="12">
        <v>4.7</v>
      </c>
      <c r="E135" s="13">
        <f t="shared" si="2"/>
        <v>3.8556193601312551E-2</v>
      </c>
      <c r="F135" s="11" t="s">
        <v>156</v>
      </c>
    </row>
    <row r="136" spans="1:6" x14ac:dyDescent="0.25">
      <c r="C136" s="12">
        <v>142.80000000000001</v>
      </c>
      <c r="D136" s="12">
        <v>8.6</v>
      </c>
      <c r="E136" s="13">
        <f t="shared" si="2"/>
        <v>6.0224089635854336E-2</v>
      </c>
      <c r="F136" s="11" t="s">
        <v>157</v>
      </c>
    </row>
    <row r="137" spans="1:6" x14ac:dyDescent="0.25">
      <c r="C137" s="12">
        <v>105</v>
      </c>
      <c r="D137" s="12">
        <v>19</v>
      </c>
      <c r="E137" s="13">
        <f t="shared" si="2"/>
        <v>0.18095238095238095</v>
      </c>
      <c r="F137" s="11" t="s">
        <v>158</v>
      </c>
    </row>
    <row r="138" spans="1:6" x14ac:dyDescent="0.25">
      <c r="A138" s="11" t="s">
        <v>168</v>
      </c>
      <c r="B138" s="11" t="s">
        <v>161</v>
      </c>
      <c r="C138" s="12">
        <v>178</v>
      </c>
      <c r="D138" s="12">
        <v>2.9</v>
      </c>
      <c r="E138" s="13">
        <f t="shared" si="2"/>
        <v>1.6292134831460674E-2</v>
      </c>
      <c r="F138" s="11" t="s">
        <v>164</v>
      </c>
    </row>
    <row r="139" spans="1:6" x14ac:dyDescent="0.25">
      <c r="C139" s="12">
        <v>177.6</v>
      </c>
      <c r="D139" s="12">
        <v>2.8</v>
      </c>
      <c r="E139" s="13">
        <f t="shared" si="2"/>
        <v>1.5765765765765764E-2</v>
      </c>
      <c r="F139" s="11" t="s">
        <v>165</v>
      </c>
    </row>
    <row r="140" spans="1:6" x14ac:dyDescent="0.25">
      <c r="C140" s="12">
        <v>172.6</v>
      </c>
      <c r="D140" s="12">
        <v>8.6999999999999993</v>
      </c>
      <c r="E140" s="13">
        <f t="shared" si="2"/>
        <v>5.0405561993047507E-2</v>
      </c>
      <c r="F140" s="11" t="s">
        <v>162</v>
      </c>
    </row>
    <row r="141" spans="1:6" x14ac:dyDescent="0.25">
      <c r="C141" s="12">
        <v>172.6</v>
      </c>
      <c r="D141" s="12">
        <v>6.9</v>
      </c>
      <c r="E141" s="13">
        <f t="shared" si="2"/>
        <v>3.9976825028968717E-2</v>
      </c>
      <c r="F141" s="11" t="s">
        <v>163</v>
      </c>
    </row>
    <row r="142" spans="1:6" x14ac:dyDescent="0.25">
      <c r="C142" s="12">
        <v>59.1</v>
      </c>
      <c r="D142" s="12">
        <v>3.4</v>
      </c>
      <c r="E142" s="13">
        <f t="shared" si="2"/>
        <v>5.7529610829103212E-2</v>
      </c>
      <c r="F142" s="11" t="s">
        <v>166</v>
      </c>
    </row>
    <row r="143" spans="1:6" x14ac:dyDescent="0.25">
      <c r="C143" s="12">
        <v>13</v>
      </c>
      <c r="D143" s="12">
        <v>5</v>
      </c>
      <c r="E143" s="13">
        <f t="shared" si="2"/>
        <v>0.38461538461538464</v>
      </c>
      <c r="F143" s="11" t="s">
        <v>166</v>
      </c>
    </row>
    <row r="144" spans="1:6" x14ac:dyDescent="0.25">
      <c r="C144" s="12">
        <v>60.3</v>
      </c>
      <c r="D144" s="12">
        <v>1.8</v>
      </c>
      <c r="E144" s="13">
        <f t="shared" si="2"/>
        <v>2.9850746268656719E-2</v>
      </c>
      <c r="F144" s="11" t="s">
        <v>167</v>
      </c>
    </row>
    <row r="145" spans="1:6" x14ac:dyDescent="0.25">
      <c r="A145" s="11" t="s">
        <v>170</v>
      </c>
      <c r="B145" s="11" t="s">
        <v>169</v>
      </c>
      <c r="C145" s="12">
        <v>10.4</v>
      </c>
      <c r="D145" s="12">
        <v>0.2</v>
      </c>
      <c r="E145" s="13">
        <f t="shared" si="2"/>
        <v>1.9230769230769232E-2</v>
      </c>
      <c r="F145" s="11" t="s">
        <v>171</v>
      </c>
    </row>
    <row r="146" spans="1:6" x14ac:dyDescent="0.25">
      <c r="C146" s="12">
        <v>2</v>
      </c>
      <c r="D146" s="12">
        <v>0.1</v>
      </c>
      <c r="E146" s="13">
        <f t="shared" si="2"/>
        <v>0.05</v>
      </c>
      <c r="F146" s="11" t="s">
        <v>175</v>
      </c>
    </row>
    <row r="147" spans="1:6" x14ac:dyDescent="0.25">
      <c r="C147" s="12">
        <v>17.100000000000001</v>
      </c>
      <c r="D147" s="12">
        <v>0.2</v>
      </c>
      <c r="E147" s="13">
        <f t="shared" si="2"/>
        <v>1.1695906432748537E-2</v>
      </c>
      <c r="F147" s="11" t="s">
        <v>174</v>
      </c>
    </row>
    <row r="148" spans="1:6" x14ac:dyDescent="0.25">
      <c r="C148" s="12">
        <v>20.8</v>
      </c>
      <c r="D148" s="12">
        <v>0.7</v>
      </c>
      <c r="E148" s="13">
        <f t="shared" si="2"/>
        <v>3.3653846153846152E-2</v>
      </c>
      <c r="F148" s="11" t="s">
        <v>173</v>
      </c>
    </row>
    <row r="149" spans="1:6" x14ac:dyDescent="0.25">
      <c r="C149" s="12">
        <v>0.6</v>
      </c>
      <c r="D149" s="12">
        <v>0.2</v>
      </c>
      <c r="E149" s="13">
        <f t="shared" si="2"/>
        <v>0.33333333333333337</v>
      </c>
      <c r="F149" s="11" t="s">
        <v>172</v>
      </c>
    </row>
    <row r="150" spans="1:6" x14ac:dyDescent="0.25">
      <c r="C150" s="12">
        <v>8</v>
      </c>
      <c r="D150" s="12">
        <v>0.2</v>
      </c>
      <c r="E150" s="13">
        <f t="shared" si="2"/>
        <v>2.5000000000000001E-2</v>
      </c>
      <c r="F150" s="11" t="s">
        <v>176</v>
      </c>
    </row>
    <row r="151" spans="1:6" x14ac:dyDescent="0.25">
      <c r="C151" s="12">
        <v>2.8</v>
      </c>
      <c r="D151" s="12">
        <v>1.4</v>
      </c>
      <c r="E151" s="13">
        <f t="shared" si="2"/>
        <v>0.5</v>
      </c>
      <c r="F151" s="11" t="s">
        <v>177</v>
      </c>
    </row>
    <row r="152" spans="1:6" x14ac:dyDescent="0.25">
      <c r="C152" s="12">
        <v>19.399999999999999</v>
      </c>
      <c r="D152" s="12">
        <v>2.8</v>
      </c>
      <c r="E152" s="13">
        <f t="shared" si="2"/>
        <v>0.14432989690721651</v>
      </c>
      <c r="F152" s="11" t="s">
        <v>178</v>
      </c>
    </row>
    <row r="153" spans="1:6" x14ac:dyDescent="0.25">
      <c r="C153" s="12">
        <v>14</v>
      </c>
      <c r="D153" s="12">
        <v>1.8</v>
      </c>
      <c r="E153" s="13">
        <f t="shared" si="2"/>
        <v>0.12857142857142859</v>
      </c>
      <c r="F153" s="11" t="s">
        <v>179</v>
      </c>
    </row>
    <row r="154" spans="1:6" x14ac:dyDescent="0.25">
      <c r="C154" s="12">
        <v>11.2</v>
      </c>
      <c r="D154" s="12">
        <v>0.3</v>
      </c>
      <c r="E154" s="13">
        <f t="shared" si="2"/>
        <v>2.6785714285714288E-2</v>
      </c>
      <c r="F154" s="11" t="s">
        <v>180</v>
      </c>
    </row>
    <row r="155" spans="1:6" x14ac:dyDescent="0.25">
      <c r="C155" s="12">
        <v>16.7</v>
      </c>
      <c r="D155" s="12">
        <v>0.8</v>
      </c>
      <c r="E155" s="13">
        <f t="shared" si="2"/>
        <v>4.790419161676647E-2</v>
      </c>
      <c r="F155" s="11" t="s">
        <v>181</v>
      </c>
    </row>
    <row r="156" spans="1:6" x14ac:dyDescent="0.25">
      <c r="C156" s="12">
        <v>20.6</v>
      </c>
      <c r="D156" s="12">
        <v>0.2</v>
      </c>
      <c r="E156" s="13">
        <f t="shared" si="2"/>
        <v>9.7087378640776691E-3</v>
      </c>
      <c r="F156" s="11" t="s">
        <v>182</v>
      </c>
    </row>
    <row r="157" spans="1:6" x14ac:dyDescent="0.25">
      <c r="C157" s="12">
        <v>16.399999999999999</v>
      </c>
      <c r="D157" s="12">
        <v>0.2</v>
      </c>
      <c r="E157" s="13">
        <f t="shared" si="2"/>
        <v>1.2195121951219514E-2</v>
      </c>
      <c r="F157" s="11" t="s">
        <v>183</v>
      </c>
    </row>
    <row r="158" spans="1:6" x14ac:dyDescent="0.25">
      <c r="A158" s="11" t="s">
        <v>251</v>
      </c>
      <c r="B158" s="11" t="s">
        <v>252</v>
      </c>
      <c r="C158" s="12">
        <v>0.6</v>
      </c>
      <c r="D158" s="12">
        <v>0.19</v>
      </c>
      <c r="E158" s="13">
        <f t="shared" si="2"/>
        <v>0.31666666666666671</v>
      </c>
      <c r="F158" s="15" t="s">
        <v>184</v>
      </c>
    </row>
    <row r="159" spans="1:6" x14ac:dyDescent="0.25">
      <c r="C159" s="12">
        <v>0.9</v>
      </c>
      <c r="D159" s="12">
        <v>0.15</v>
      </c>
      <c r="E159" s="13">
        <f t="shared" si="2"/>
        <v>0.16666666666666666</v>
      </c>
      <c r="F159" s="15" t="s">
        <v>185</v>
      </c>
    </row>
    <row r="160" spans="1:6" x14ac:dyDescent="0.25">
      <c r="C160" s="12">
        <v>2.1</v>
      </c>
      <c r="D160" s="12">
        <v>0.42</v>
      </c>
      <c r="E160" s="13">
        <f t="shared" si="2"/>
        <v>0.19999999999999998</v>
      </c>
      <c r="F160" s="15" t="s">
        <v>186</v>
      </c>
    </row>
    <row r="161" spans="3:6" x14ac:dyDescent="0.25">
      <c r="C161" s="12">
        <v>2.8</v>
      </c>
      <c r="D161" s="12">
        <v>1.4</v>
      </c>
      <c r="E161" s="13">
        <f t="shared" si="2"/>
        <v>0.5</v>
      </c>
      <c r="F161" s="15" t="s">
        <v>187</v>
      </c>
    </row>
    <row r="162" spans="3:6" x14ac:dyDescent="0.25">
      <c r="C162" s="12">
        <v>3</v>
      </c>
      <c r="D162" s="12">
        <v>0.55000000000000004</v>
      </c>
      <c r="E162" s="13">
        <f t="shared" si="2"/>
        <v>0.18333333333333335</v>
      </c>
      <c r="F162" s="15" t="s">
        <v>188</v>
      </c>
    </row>
    <row r="163" spans="3:6" x14ac:dyDescent="0.25">
      <c r="C163" s="12">
        <v>3.2</v>
      </c>
      <c r="D163" s="12">
        <v>0.3</v>
      </c>
      <c r="E163" s="13">
        <f t="shared" si="2"/>
        <v>9.3749999999999986E-2</v>
      </c>
      <c r="F163" s="15" t="s">
        <v>189</v>
      </c>
    </row>
    <row r="164" spans="3:6" x14ac:dyDescent="0.25">
      <c r="C164" s="12">
        <v>4</v>
      </c>
      <c r="D164" s="12">
        <v>5.7</v>
      </c>
      <c r="E164" s="13">
        <f t="shared" si="2"/>
        <v>1.425</v>
      </c>
      <c r="F164" s="15" t="s">
        <v>190</v>
      </c>
    </row>
    <row r="165" spans="3:6" x14ac:dyDescent="0.25">
      <c r="C165" s="12">
        <v>4</v>
      </c>
      <c r="D165" s="12">
        <v>2</v>
      </c>
      <c r="E165" s="13">
        <f t="shared" si="2"/>
        <v>0.5</v>
      </c>
      <c r="F165" s="15" t="s">
        <v>191</v>
      </c>
    </row>
    <row r="166" spans="3:6" x14ac:dyDescent="0.25">
      <c r="C166" s="12">
        <v>5.2</v>
      </c>
      <c r="D166" s="12">
        <v>0.93</v>
      </c>
      <c r="E166" s="13">
        <f t="shared" si="2"/>
        <v>0.17884615384615385</v>
      </c>
      <c r="F166" s="15" t="s">
        <v>192</v>
      </c>
    </row>
    <row r="167" spans="3:6" x14ac:dyDescent="0.25">
      <c r="C167" s="12">
        <v>5.7</v>
      </c>
      <c r="D167" s="12">
        <v>1.2</v>
      </c>
      <c r="E167" s="13">
        <f t="shared" si="2"/>
        <v>0.21052631578947367</v>
      </c>
      <c r="F167" s="15" t="s">
        <v>193</v>
      </c>
    </row>
    <row r="168" spans="3:6" x14ac:dyDescent="0.25">
      <c r="C168" s="12">
        <v>6</v>
      </c>
      <c r="D168" s="12">
        <v>3.1</v>
      </c>
      <c r="E168" s="13">
        <f t="shared" si="2"/>
        <v>0.51666666666666672</v>
      </c>
      <c r="F168" s="15" t="s">
        <v>194</v>
      </c>
    </row>
    <row r="169" spans="3:6" x14ac:dyDescent="0.25">
      <c r="C169" s="12">
        <v>6.8</v>
      </c>
      <c r="D169" s="12">
        <v>0.2</v>
      </c>
      <c r="E169" s="13">
        <f t="shared" si="2"/>
        <v>2.9411764705882356E-2</v>
      </c>
      <c r="F169" s="15" t="s">
        <v>195</v>
      </c>
    </row>
    <row r="170" spans="3:6" x14ac:dyDescent="0.25">
      <c r="C170" s="12">
        <v>6.9</v>
      </c>
      <c r="D170" s="12">
        <v>0.6</v>
      </c>
      <c r="E170" s="13">
        <f t="shared" si="2"/>
        <v>8.6956521739130432E-2</v>
      </c>
      <c r="F170" s="15" t="s">
        <v>196</v>
      </c>
    </row>
    <row r="171" spans="3:6" x14ac:dyDescent="0.25">
      <c r="C171" s="12">
        <v>7.3</v>
      </c>
      <c r="D171" s="12">
        <v>3.8</v>
      </c>
      <c r="E171" s="13">
        <f t="shared" si="2"/>
        <v>0.52054794520547942</v>
      </c>
      <c r="F171" s="15" t="s">
        <v>197</v>
      </c>
    </row>
    <row r="172" spans="3:6" x14ac:dyDescent="0.25">
      <c r="C172" s="12">
        <v>7.8</v>
      </c>
      <c r="D172" s="12">
        <v>0.5</v>
      </c>
      <c r="E172" s="13">
        <f t="shared" si="2"/>
        <v>6.4102564102564111E-2</v>
      </c>
      <c r="F172" s="15" t="s">
        <v>198</v>
      </c>
    </row>
    <row r="173" spans="3:6" x14ac:dyDescent="0.25">
      <c r="C173" s="12">
        <v>7.9</v>
      </c>
      <c r="D173" s="12">
        <v>0.7</v>
      </c>
      <c r="E173" s="13">
        <f t="shared" si="2"/>
        <v>8.8607594936708847E-2</v>
      </c>
      <c r="F173" s="15" t="s">
        <v>199</v>
      </c>
    </row>
    <row r="174" spans="3:6" x14ac:dyDescent="0.25">
      <c r="C174" s="12">
        <v>8</v>
      </c>
      <c r="D174" s="12">
        <v>0.24</v>
      </c>
      <c r="E174" s="13">
        <f t="shared" si="2"/>
        <v>0.03</v>
      </c>
      <c r="F174" s="15" t="s">
        <v>200</v>
      </c>
    </row>
    <row r="175" spans="3:6" x14ac:dyDescent="0.25">
      <c r="C175" s="12">
        <v>8.5</v>
      </c>
      <c r="D175" s="12">
        <v>9</v>
      </c>
      <c r="E175" s="13">
        <f t="shared" si="2"/>
        <v>1.0588235294117647</v>
      </c>
      <c r="F175" s="15" t="s">
        <v>201</v>
      </c>
    </row>
    <row r="176" spans="3:6" x14ac:dyDescent="0.25">
      <c r="C176" s="12">
        <v>8.6</v>
      </c>
      <c r="D176" s="12">
        <v>1.1000000000000001</v>
      </c>
      <c r="E176" s="13">
        <f t="shared" si="2"/>
        <v>0.12790697674418605</v>
      </c>
      <c r="F176" s="15" t="s">
        <v>202</v>
      </c>
    </row>
    <row r="177" spans="3:6" x14ac:dyDescent="0.25">
      <c r="C177" s="12">
        <v>8.6999999999999993</v>
      </c>
      <c r="D177" s="12">
        <v>1.8</v>
      </c>
      <c r="E177" s="13">
        <f t="shared" si="2"/>
        <v>0.20689655172413796</v>
      </c>
      <c r="F177" s="15" t="s">
        <v>203</v>
      </c>
    </row>
    <row r="178" spans="3:6" x14ac:dyDescent="0.25">
      <c r="C178" s="12">
        <v>8.9</v>
      </c>
      <c r="D178" s="12">
        <v>0.6</v>
      </c>
      <c r="E178" s="13">
        <f t="shared" si="2"/>
        <v>6.741573033707865E-2</v>
      </c>
      <c r="F178" s="15" t="s">
        <v>204</v>
      </c>
    </row>
    <row r="179" spans="3:6" x14ac:dyDescent="0.25">
      <c r="C179" s="12">
        <v>9.1999999999999993</v>
      </c>
      <c r="D179" s="12">
        <v>0.85</v>
      </c>
      <c r="E179" s="13">
        <f t="shared" si="2"/>
        <v>9.2391304347826095E-2</v>
      </c>
      <c r="F179" s="15" t="s">
        <v>205</v>
      </c>
    </row>
    <row r="180" spans="3:6" x14ac:dyDescent="0.25">
      <c r="C180" s="12">
        <v>9.8000000000000007</v>
      </c>
      <c r="D180" s="12">
        <v>0.56000000000000005</v>
      </c>
      <c r="E180" s="13">
        <f t="shared" si="2"/>
        <v>5.7142857142857141E-2</v>
      </c>
      <c r="F180" s="15" t="s">
        <v>206</v>
      </c>
    </row>
    <row r="181" spans="3:6" x14ac:dyDescent="0.25">
      <c r="C181" s="12">
        <v>10.4</v>
      </c>
      <c r="D181" s="12">
        <v>0.1</v>
      </c>
      <c r="E181" s="13">
        <f t="shared" si="2"/>
        <v>9.6153846153846159E-3</v>
      </c>
      <c r="F181" s="15" t="s">
        <v>207</v>
      </c>
    </row>
    <row r="182" spans="3:6" x14ac:dyDescent="0.25">
      <c r="C182" s="12">
        <v>10.4</v>
      </c>
      <c r="D182" s="12">
        <v>0.22</v>
      </c>
      <c r="E182" s="13">
        <f t="shared" si="2"/>
        <v>2.1153846153846152E-2</v>
      </c>
      <c r="F182" s="15" t="s">
        <v>188</v>
      </c>
    </row>
    <row r="183" spans="3:6" x14ac:dyDescent="0.25">
      <c r="C183" s="12">
        <v>10.5</v>
      </c>
      <c r="D183" s="12">
        <v>0.28999999999999998</v>
      </c>
      <c r="E183" s="13">
        <f t="shared" si="2"/>
        <v>2.7619047619047616E-2</v>
      </c>
      <c r="F183" s="15" t="s">
        <v>207</v>
      </c>
    </row>
    <row r="184" spans="3:6" x14ac:dyDescent="0.25">
      <c r="C184" s="12">
        <v>10.5</v>
      </c>
      <c r="D184" s="12">
        <v>0.3</v>
      </c>
      <c r="E184" s="13">
        <f t="shared" si="2"/>
        <v>2.8571428571428571E-2</v>
      </c>
      <c r="F184" s="15" t="s">
        <v>208</v>
      </c>
    </row>
    <row r="185" spans="3:6" x14ac:dyDescent="0.25">
      <c r="C185" s="12">
        <v>11.3</v>
      </c>
      <c r="D185" s="12">
        <v>0.86</v>
      </c>
      <c r="E185" s="13">
        <f t="shared" si="2"/>
        <v>7.6106194690265486E-2</v>
      </c>
      <c r="F185" s="15" t="s">
        <v>209</v>
      </c>
    </row>
    <row r="186" spans="3:6" x14ac:dyDescent="0.25">
      <c r="C186" s="12">
        <v>11.7</v>
      </c>
      <c r="D186" s="12">
        <v>2.6</v>
      </c>
      <c r="E186" s="13">
        <f t="shared" si="2"/>
        <v>0.22222222222222224</v>
      </c>
      <c r="F186" s="15" t="s">
        <v>210</v>
      </c>
    </row>
    <row r="187" spans="3:6" x14ac:dyDescent="0.25">
      <c r="C187" s="12">
        <v>11.7</v>
      </c>
      <c r="D187" s="12">
        <v>0.27</v>
      </c>
      <c r="E187" s="13">
        <f t="shared" si="2"/>
        <v>2.3076923076923078E-2</v>
      </c>
      <c r="F187" s="15" t="s">
        <v>211</v>
      </c>
    </row>
    <row r="188" spans="3:6" x14ac:dyDescent="0.25">
      <c r="C188" s="12">
        <v>12.2</v>
      </c>
      <c r="D188" s="12">
        <v>0.7</v>
      </c>
      <c r="E188" s="13">
        <f t="shared" si="2"/>
        <v>5.737704918032787E-2</v>
      </c>
      <c r="F188" s="15" t="s">
        <v>212</v>
      </c>
    </row>
    <row r="189" spans="3:6" x14ac:dyDescent="0.25">
      <c r="C189" s="12">
        <v>13.5</v>
      </c>
      <c r="D189" s="12">
        <v>1.9</v>
      </c>
      <c r="E189" s="13">
        <f t="shared" si="2"/>
        <v>0.14074074074074072</v>
      </c>
      <c r="F189" s="15" t="s">
        <v>213</v>
      </c>
    </row>
    <row r="190" spans="3:6" x14ac:dyDescent="0.25">
      <c r="C190" s="12">
        <v>13.7</v>
      </c>
      <c r="D190" s="12">
        <v>2.7</v>
      </c>
      <c r="E190" s="13">
        <f t="shared" si="2"/>
        <v>0.19708029197080296</v>
      </c>
      <c r="F190" s="15" t="s">
        <v>200</v>
      </c>
    </row>
    <row r="191" spans="3:6" x14ac:dyDescent="0.25">
      <c r="C191" s="12">
        <v>14</v>
      </c>
      <c r="D191" s="12">
        <v>11</v>
      </c>
      <c r="E191" s="13">
        <f t="shared" si="2"/>
        <v>0.7857142857142857</v>
      </c>
      <c r="F191" s="15" t="s">
        <v>214</v>
      </c>
    </row>
    <row r="192" spans="3:6" x14ac:dyDescent="0.25">
      <c r="C192" s="12">
        <v>14.4</v>
      </c>
      <c r="D192" s="12">
        <v>1.2</v>
      </c>
      <c r="E192" s="13">
        <f t="shared" si="2"/>
        <v>8.3333333333333329E-2</v>
      </c>
      <c r="F192" s="15" t="s">
        <v>215</v>
      </c>
    </row>
    <row r="193" spans="3:6" x14ac:dyDescent="0.25">
      <c r="C193" s="12">
        <v>14.8</v>
      </c>
      <c r="D193" s="12">
        <v>0.3</v>
      </c>
      <c r="E193" s="13">
        <f t="shared" si="2"/>
        <v>2.0270270270270268E-2</v>
      </c>
      <c r="F193" s="15" t="s">
        <v>216</v>
      </c>
    </row>
    <row r="194" spans="3:6" x14ac:dyDescent="0.25">
      <c r="C194" s="12">
        <v>15.8</v>
      </c>
      <c r="D194" s="12">
        <v>6.1</v>
      </c>
      <c r="E194" s="13">
        <f t="shared" ref="E194:E257" si="3">D194/C194</f>
        <v>0.38607594936708856</v>
      </c>
      <c r="F194" s="15" t="s">
        <v>217</v>
      </c>
    </row>
    <row r="195" spans="3:6" x14ac:dyDescent="0.25">
      <c r="C195" s="12">
        <v>16.399999999999999</v>
      </c>
      <c r="D195" s="12">
        <v>0.23</v>
      </c>
      <c r="E195" s="13">
        <f t="shared" si="3"/>
        <v>1.4024390243902441E-2</v>
      </c>
      <c r="F195" s="15" t="s">
        <v>218</v>
      </c>
    </row>
    <row r="196" spans="3:6" x14ac:dyDescent="0.25">
      <c r="C196" s="12">
        <v>16.600000000000001</v>
      </c>
      <c r="D196" s="12">
        <v>0.72</v>
      </c>
      <c r="E196" s="13">
        <f t="shared" si="3"/>
        <v>4.3373493975903607E-2</v>
      </c>
      <c r="F196" s="15" t="s">
        <v>219</v>
      </c>
    </row>
    <row r="197" spans="3:6" x14ac:dyDescent="0.25">
      <c r="C197" s="12">
        <v>16.7</v>
      </c>
      <c r="D197" s="12">
        <v>0.78</v>
      </c>
      <c r="E197" s="13">
        <f t="shared" si="3"/>
        <v>4.6706586826347311E-2</v>
      </c>
      <c r="F197" s="15" t="s">
        <v>220</v>
      </c>
    </row>
    <row r="198" spans="3:6" x14ac:dyDescent="0.25">
      <c r="C198" s="12">
        <v>16.7</v>
      </c>
      <c r="D198" s="12">
        <v>2.5</v>
      </c>
      <c r="E198" s="13">
        <f t="shared" si="3"/>
        <v>0.14970059880239522</v>
      </c>
      <c r="F198" s="15" t="s">
        <v>221</v>
      </c>
    </row>
    <row r="199" spans="3:6" x14ac:dyDescent="0.25">
      <c r="C199" s="12">
        <v>17</v>
      </c>
      <c r="D199" s="12">
        <v>1.1000000000000001</v>
      </c>
      <c r="E199" s="13">
        <f t="shared" si="3"/>
        <v>6.4705882352941183E-2</v>
      </c>
      <c r="F199" s="15" t="s">
        <v>222</v>
      </c>
    </row>
    <row r="200" spans="3:6" x14ac:dyDescent="0.25">
      <c r="C200" s="12">
        <v>17.100000000000001</v>
      </c>
      <c r="D200" s="12">
        <v>0.2</v>
      </c>
      <c r="E200" s="13">
        <f t="shared" si="3"/>
        <v>1.1695906432748537E-2</v>
      </c>
      <c r="F200" s="15" t="s">
        <v>223</v>
      </c>
    </row>
    <row r="201" spans="3:6" x14ac:dyDescent="0.25">
      <c r="C201" s="12">
        <v>18.2</v>
      </c>
      <c r="D201" s="12">
        <v>0.8</v>
      </c>
      <c r="E201" s="13">
        <f t="shared" si="3"/>
        <v>4.3956043956043959E-2</v>
      </c>
      <c r="F201" s="15" t="s">
        <v>224</v>
      </c>
    </row>
    <row r="202" spans="3:6" x14ac:dyDescent="0.25">
      <c r="C202" s="12">
        <v>18.600000000000001</v>
      </c>
      <c r="D202" s="12">
        <v>0.53</v>
      </c>
      <c r="E202" s="13">
        <f t="shared" si="3"/>
        <v>2.8494623655913976E-2</v>
      </c>
      <c r="F202" s="15" t="s">
        <v>225</v>
      </c>
    </row>
    <row r="203" spans="3:6" x14ac:dyDescent="0.25">
      <c r="C203" s="12">
        <v>19.3</v>
      </c>
      <c r="D203" s="12">
        <v>2.7</v>
      </c>
      <c r="E203" s="13">
        <f t="shared" si="3"/>
        <v>0.13989637305699482</v>
      </c>
      <c r="F203" s="15" t="s">
        <v>205</v>
      </c>
    </row>
    <row r="204" spans="3:6" x14ac:dyDescent="0.25">
      <c r="C204" s="12">
        <v>19.600000000000001</v>
      </c>
      <c r="D204" s="12">
        <v>1</v>
      </c>
      <c r="E204" s="13">
        <f t="shared" si="3"/>
        <v>5.10204081632653E-2</v>
      </c>
      <c r="F204" s="15" t="s">
        <v>226</v>
      </c>
    </row>
    <row r="205" spans="3:6" x14ac:dyDescent="0.25">
      <c r="C205" s="12">
        <v>20.3</v>
      </c>
      <c r="D205" s="12">
        <v>8.6</v>
      </c>
      <c r="E205" s="13">
        <f t="shared" si="3"/>
        <v>0.42364532019704432</v>
      </c>
      <c r="F205" s="15" t="s">
        <v>227</v>
      </c>
    </row>
    <row r="206" spans="3:6" x14ac:dyDescent="0.25">
      <c r="C206" s="12">
        <v>20.6</v>
      </c>
      <c r="D206" s="12">
        <v>0.21</v>
      </c>
      <c r="E206" s="13">
        <f t="shared" si="3"/>
        <v>1.0194174757281552E-2</v>
      </c>
      <c r="F206" s="15" t="s">
        <v>218</v>
      </c>
    </row>
    <row r="207" spans="3:6" x14ac:dyDescent="0.25">
      <c r="C207" s="12">
        <v>20.8</v>
      </c>
      <c r="D207" s="12">
        <v>0.69</v>
      </c>
      <c r="E207" s="13">
        <f t="shared" si="3"/>
        <v>3.3173076923076916E-2</v>
      </c>
      <c r="F207" s="15" t="s">
        <v>228</v>
      </c>
    </row>
    <row r="208" spans="3:6" x14ac:dyDescent="0.25">
      <c r="C208" s="12">
        <v>21</v>
      </c>
      <c r="D208" s="12">
        <v>1.8</v>
      </c>
      <c r="E208" s="13">
        <f t="shared" si="3"/>
        <v>8.5714285714285715E-2</v>
      </c>
      <c r="F208" s="15" t="s">
        <v>229</v>
      </c>
    </row>
    <row r="209" spans="3:6" x14ac:dyDescent="0.25">
      <c r="C209" s="12">
        <v>21.2</v>
      </c>
      <c r="D209" s="12">
        <v>6.2</v>
      </c>
      <c r="E209" s="13">
        <f t="shared" si="3"/>
        <v>0.29245283018867924</v>
      </c>
      <c r="F209" s="15" t="s">
        <v>230</v>
      </c>
    </row>
    <row r="210" spans="3:6" x14ac:dyDescent="0.25">
      <c r="C210" s="12">
        <v>21.9</v>
      </c>
      <c r="D210" s="12">
        <v>4.9000000000000004</v>
      </c>
      <c r="E210" s="13">
        <f t="shared" si="3"/>
        <v>0.22374429223744297</v>
      </c>
      <c r="F210" s="15" t="s">
        <v>231</v>
      </c>
    </row>
    <row r="211" spans="3:6" x14ac:dyDescent="0.25">
      <c r="C211" s="12">
        <v>22.1</v>
      </c>
      <c r="D211" s="12">
        <v>9.9</v>
      </c>
      <c r="E211" s="13">
        <f t="shared" si="3"/>
        <v>0.44796380090497734</v>
      </c>
      <c r="F211" s="15" t="s">
        <v>232</v>
      </c>
    </row>
    <row r="212" spans="3:6" x14ac:dyDescent="0.25">
      <c r="C212" s="12">
        <v>28</v>
      </c>
      <c r="D212" s="12">
        <v>16</v>
      </c>
      <c r="E212" s="13">
        <f t="shared" si="3"/>
        <v>0.5714285714285714</v>
      </c>
      <c r="F212" s="15" t="s">
        <v>214</v>
      </c>
    </row>
    <row r="213" spans="3:6" x14ac:dyDescent="0.25">
      <c r="C213" s="12">
        <v>30.5</v>
      </c>
      <c r="D213" s="12">
        <v>3.3</v>
      </c>
      <c r="E213" s="13">
        <f t="shared" si="3"/>
        <v>0.10819672131147541</v>
      </c>
      <c r="F213" s="15" t="s">
        <v>233</v>
      </c>
    </row>
    <row r="214" spans="3:6" x14ac:dyDescent="0.25">
      <c r="C214" s="12">
        <v>30.9</v>
      </c>
      <c r="D214" s="12">
        <v>6.7</v>
      </c>
      <c r="E214" s="13">
        <f t="shared" si="3"/>
        <v>0.2168284789644013</v>
      </c>
      <c r="F214" s="15" t="s">
        <v>234</v>
      </c>
    </row>
    <row r="215" spans="3:6" x14ac:dyDescent="0.25">
      <c r="C215" s="12">
        <v>31.1</v>
      </c>
      <c r="D215" s="12">
        <v>1</v>
      </c>
      <c r="E215" s="13">
        <f t="shared" si="3"/>
        <v>3.215434083601286E-2</v>
      </c>
      <c r="F215" s="15" t="s">
        <v>235</v>
      </c>
    </row>
    <row r="216" spans="3:6" x14ac:dyDescent="0.25">
      <c r="C216" s="12">
        <v>32.299999999999997</v>
      </c>
      <c r="D216" s="12">
        <v>2</v>
      </c>
      <c r="E216" s="13">
        <f t="shared" si="3"/>
        <v>6.1919504643962855E-2</v>
      </c>
      <c r="F216" s="15" t="s">
        <v>236</v>
      </c>
    </row>
    <row r="217" spans="3:6" x14ac:dyDescent="0.25">
      <c r="C217" s="12">
        <v>34</v>
      </c>
      <c r="D217" s="12">
        <v>4.7</v>
      </c>
      <c r="E217" s="13">
        <f t="shared" si="3"/>
        <v>0.13823529411764707</v>
      </c>
      <c r="F217" s="15" t="s">
        <v>237</v>
      </c>
    </row>
    <row r="218" spans="3:6" x14ac:dyDescent="0.25">
      <c r="C218" s="12">
        <v>34.1</v>
      </c>
      <c r="D218" s="12">
        <v>1.6</v>
      </c>
      <c r="E218" s="13">
        <f t="shared" si="3"/>
        <v>4.6920821114369501E-2</v>
      </c>
      <c r="F218" s="15" t="s">
        <v>238</v>
      </c>
    </row>
    <row r="219" spans="3:6" x14ac:dyDescent="0.25">
      <c r="C219" s="12">
        <v>35</v>
      </c>
      <c r="D219" s="12">
        <v>19</v>
      </c>
      <c r="E219" s="13">
        <f t="shared" si="3"/>
        <v>0.54285714285714282</v>
      </c>
      <c r="F219" s="15" t="s">
        <v>239</v>
      </c>
    </row>
    <row r="220" spans="3:6" x14ac:dyDescent="0.25">
      <c r="C220" s="12">
        <v>37.6</v>
      </c>
      <c r="D220" s="12">
        <v>0.93</v>
      </c>
      <c r="E220" s="13">
        <f t="shared" si="3"/>
        <v>2.473404255319149E-2</v>
      </c>
      <c r="F220" s="15" t="s">
        <v>240</v>
      </c>
    </row>
    <row r="221" spans="3:6" x14ac:dyDescent="0.25">
      <c r="C221" s="12">
        <v>40</v>
      </c>
      <c r="D221" s="12">
        <v>11</v>
      </c>
      <c r="E221" s="13">
        <f t="shared" si="3"/>
        <v>0.27500000000000002</v>
      </c>
      <c r="F221" s="15" t="s">
        <v>241</v>
      </c>
    </row>
    <row r="222" spans="3:6" x14ac:dyDescent="0.25">
      <c r="C222" s="12">
        <v>41.2</v>
      </c>
      <c r="D222" s="12">
        <v>8.3000000000000007</v>
      </c>
      <c r="E222" s="13">
        <f t="shared" si="3"/>
        <v>0.20145631067961164</v>
      </c>
      <c r="F222" s="15" t="s">
        <v>242</v>
      </c>
    </row>
    <row r="223" spans="3:6" x14ac:dyDescent="0.25">
      <c r="C223" s="12">
        <v>67.8</v>
      </c>
      <c r="D223" s="12">
        <v>3.4</v>
      </c>
      <c r="E223" s="13">
        <f t="shared" si="3"/>
        <v>5.0147492625368731E-2</v>
      </c>
      <c r="F223" s="15" t="s">
        <v>243</v>
      </c>
    </row>
    <row r="224" spans="3:6" x14ac:dyDescent="0.25">
      <c r="C224" s="12">
        <v>68.400000000000006</v>
      </c>
      <c r="D224" s="12">
        <v>2.4</v>
      </c>
      <c r="E224" s="13">
        <f t="shared" si="3"/>
        <v>3.5087719298245612E-2</v>
      </c>
      <c r="F224" s="15" t="s">
        <v>190</v>
      </c>
    </row>
    <row r="225" spans="3:6" x14ac:dyDescent="0.25">
      <c r="C225" s="12">
        <v>71</v>
      </c>
      <c r="D225" s="12">
        <v>12</v>
      </c>
      <c r="E225" s="13">
        <f t="shared" si="3"/>
        <v>0.16901408450704225</v>
      </c>
      <c r="F225" s="15" t="s">
        <v>235</v>
      </c>
    </row>
    <row r="226" spans="3:6" x14ac:dyDescent="0.25">
      <c r="C226" s="12">
        <v>74</v>
      </c>
      <c r="D226" s="12">
        <v>38</v>
      </c>
      <c r="E226" s="13">
        <f t="shared" si="3"/>
        <v>0.51351351351351349</v>
      </c>
      <c r="F226" s="15" t="s">
        <v>210</v>
      </c>
    </row>
    <row r="227" spans="3:6" x14ac:dyDescent="0.25">
      <c r="C227" s="12">
        <v>116</v>
      </c>
      <c r="D227" s="12">
        <v>50</v>
      </c>
      <c r="E227" s="13">
        <f t="shared" si="3"/>
        <v>0.43103448275862066</v>
      </c>
      <c r="F227" s="15" t="s">
        <v>244</v>
      </c>
    </row>
    <row r="228" spans="3:6" x14ac:dyDescent="0.25">
      <c r="C228" s="12">
        <v>122</v>
      </c>
      <c r="D228" s="12">
        <v>43</v>
      </c>
      <c r="E228" s="13">
        <f t="shared" si="3"/>
        <v>0.35245901639344263</v>
      </c>
      <c r="F228" s="15" t="s">
        <v>192</v>
      </c>
    </row>
    <row r="229" spans="3:6" x14ac:dyDescent="0.25">
      <c r="C229" s="12">
        <v>133</v>
      </c>
      <c r="D229" s="12">
        <v>21</v>
      </c>
      <c r="E229" s="13">
        <f t="shared" si="3"/>
        <v>0.15789473684210525</v>
      </c>
      <c r="F229" s="15" t="s">
        <v>245</v>
      </c>
    </row>
    <row r="230" spans="3:6" x14ac:dyDescent="0.25">
      <c r="C230" s="12">
        <v>136</v>
      </c>
      <c r="D230" s="12">
        <v>15</v>
      </c>
      <c r="E230" s="13">
        <f t="shared" si="3"/>
        <v>0.11029411764705882</v>
      </c>
      <c r="F230" s="15" t="s">
        <v>232</v>
      </c>
    </row>
    <row r="231" spans="3:6" x14ac:dyDescent="0.25">
      <c r="C231" s="12">
        <v>147</v>
      </c>
      <c r="D231" s="12">
        <v>35</v>
      </c>
      <c r="E231" s="13">
        <f t="shared" si="3"/>
        <v>0.23809523809523808</v>
      </c>
      <c r="F231" s="15" t="s">
        <v>245</v>
      </c>
    </row>
    <row r="232" spans="3:6" x14ac:dyDescent="0.25">
      <c r="C232" s="12">
        <v>164</v>
      </c>
      <c r="D232" s="12">
        <v>15</v>
      </c>
      <c r="E232" s="13">
        <f t="shared" si="3"/>
        <v>9.1463414634146339E-2</v>
      </c>
      <c r="F232" s="15" t="s">
        <v>230</v>
      </c>
    </row>
    <row r="233" spans="3:6" x14ac:dyDescent="0.25">
      <c r="C233" s="12">
        <v>165.8</v>
      </c>
      <c r="D233" s="12">
        <v>8</v>
      </c>
      <c r="E233" s="13">
        <f t="shared" si="3"/>
        <v>4.8250904704463207E-2</v>
      </c>
      <c r="F233" s="15" t="s">
        <v>245</v>
      </c>
    </row>
    <row r="234" spans="3:6" x14ac:dyDescent="0.25">
      <c r="C234" s="12">
        <v>173.9</v>
      </c>
      <c r="D234" s="12">
        <v>9.1</v>
      </c>
      <c r="E234" s="13">
        <f t="shared" si="3"/>
        <v>5.2328924669350199E-2</v>
      </c>
      <c r="F234" s="15" t="s">
        <v>205</v>
      </c>
    </row>
    <row r="235" spans="3:6" x14ac:dyDescent="0.25">
      <c r="C235" s="12">
        <v>176</v>
      </c>
      <c r="D235" s="12">
        <v>10</v>
      </c>
      <c r="E235" s="13">
        <f t="shared" si="3"/>
        <v>5.6818181818181816E-2</v>
      </c>
      <c r="F235" s="15" t="s">
        <v>246</v>
      </c>
    </row>
    <row r="236" spans="3:6" x14ac:dyDescent="0.25">
      <c r="C236" s="12">
        <v>176.2</v>
      </c>
      <c r="D236" s="12">
        <v>2.7</v>
      </c>
      <c r="E236" s="13">
        <f t="shared" si="3"/>
        <v>1.5323496027241772E-2</v>
      </c>
      <c r="F236" s="15" t="s">
        <v>247</v>
      </c>
    </row>
    <row r="237" spans="3:6" x14ac:dyDescent="0.25">
      <c r="C237" s="12">
        <v>177.4</v>
      </c>
      <c r="D237" s="12">
        <v>2.4</v>
      </c>
      <c r="E237" s="13">
        <f t="shared" si="3"/>
        <v>1.3528748590755355E-2</v>
      </c>
      <c r="F237" s="15" t="s">
        <v>247</v>
      </c>
    </row>
    <row r="238" spans="3:6" x14ac:dyDescent="0.25">
      <c r="C238" s="12">
        <v>180.5</v>
      </c>
      <c r="D238" s="12">
        <v>7.6</v>
      </c>
      <c r="E238" s="13">
        <f t="shared" si="3"/>
        <v>4.2105263157894736E-2</v>
      </c>
      <c r="F238" s="15" t="s">
        <v>247</v>
      </c>
    </row>
    <row r="239" spans="3:6" x14ac:dyDescent="0.25">
      <c r="C239" s="12">
        <v>196</v>
      </c>
      <c r="D239" s="12">
        <v>12</v>
      </c>
      <c r="E239" s="13">
        <f t="shared" si="3"/>
        <v>6.1224489795918366E-2</v>
      </c>
      <c r="F239" s="15" t="s">
        <v>248</v>
      </c>
    </row>
    <row r="240" spans="3:6" x14ac:dyDescent="0.25">
      <c r="C240" s="12">
        <v>246</v>
      </c>
      <c r="D240" s="12">
        <v>10</v>
      </c>
      <c r="E240" s="13">
        <f t="shared" si="3"/>
        <v>4.065040650406504E-2</v>
      </c>
      <c r="F240" s="15" t="s">
        <v>249</v>
      </c>
    </row>
    <row r="241" spans="1:6" x14ac:dyDescent="0.25">
      <c r="C241" s="12">
        <v>248</v>
      </c>
      <c r="D241" s="12">
        <v>14</v>
      </c>
      <c r="E241" s="13">
        <f t="shared" si="3"/>
        <v>5.6451612903225805E-2</v>
      </c>
      <c r="F241" s="15" t="s">
        <v>243</v>
      </c>
    </row>
    <row r="242" spans="1:6" x14ac:dyDescent="0.25">
      <c r="C242" s="12">
        <v>277</v>
      </c>
      <c r="D242" s="12">
        <v>6.3</v>
      </c>
      <c r="E242" s="13">
        <f t="shared" si="3"/>
        <v>2.2743682310469315E-2</v>
      </c>
      <c r="F242" s="15" t="s">
        <v>250</v>
      </c>
    </row>
    <row r="243" spans="1:6" x14ac:dyDescent="0.25">
      <c r="C243" s="12">
        <v>277.60000000000002</v>
      </c>
      <c r="D243" s="12">
        <v>12</v>
      </c>
      <c r="E243" s="13">
        <f t="shared" si="3"/>
        <v>4.3227665706051868E-2</v>
      </c>
      <c r="F243" s="15" t="s">
        <v>250</v>
      </c>
    </row>
    <row r="244" spans="1:6" x14ac:dyDescent="0.25">
      <c r="A244" s="11" t="s">
        <v>253</v>
      </c>
      <c r="B244" s="11" t="s">
        <v>254</v>
      </c>
      <c r="C244" s="12">
        <v>32.4</v>
      </c>
      <c r="D244" s="12">
        <v>5</v>
      </c>
      <c r="E244" s="13">
        <f t="shared" si="3"/>
        <v>0.15432098765432101</v>
      </c>
      <c r="F244" s="15" t="s">
        <v>255</v>
      </c>
    </row>
    <row r="245" spans="1:6" x14ac:dyDescent="0.25">
      <c r="C245" s="12">
        <v>33.1</v>
      </c>
      <c r="D245" s="12">
        <v>5.5</v>
      </c>
      <c r="E245" s="13">
        <f t="shared" si="3"/>
        <v>0.16616314199395771</v>
      </c>
      <c r="F245" s="15" t="s">
        <v>256</v>
      </c>
    </row>
    <row r="246" spans="1:6" x14ac:dyDescent="0.25">
      <c r="C246" s="12">
        <v>29.6</v>
      </c>
      <c r="D246" s="12">
        <v>5.4</v>
      </c>
      <c r="E246" s="13">
        <f t="shared" si="3"/>
        <v>0.18243243243243243</v>
      </c>
      <c r="F246" s="15" t="s">
        <v>257</v>
      </c>
    </row>
    <row r="247" spans="1:6" x14ac:dyDescent="0.25">
      <c r="C247" s="12">
        <v>30.7</v>
      </c>
      <c r="D247" s="12">
        <v>1.3</v>
      </c>
      <c r="E247" s="13">
        <f t="shared" si="3"/>
        <v>4.2345276872964174E-2</v>
      </c>
      <c r="F247" s="15" t="s">
        <v>258</v>
      </c>
    </row>
    <row r="248" spans="1:6" x14ac:dyDescent="0.25">
      <c r="C248" s="12">
        <v>30.5</v>
      </c>
      <c r="D248" s="12">
        <v>1.8</v>
      </c>
      <c r="E248" s="13">
        <f t="shared" si="3"/>
        <v>5.9016393442622953E-2</v>
      </c>
      <c r="F248" s="15" t="s">
        <v>259</v>
      </c>
    </row>
    <row r="249" spans="1:6" x14ac:dyDescent="0.25">
      <c r="C249" s="12">
        <v>30.8</v>
      </c>
      <c r="D249" s="12">
        <v>3.3</v>
      </c>
      <c r="E249" s="13">
        <f t="shared" si="3"/>
        <v>0.10714285714285714</v>
      </c>
      <c r="F249" s="15" t="s">
        <v>260</v>
      </c>
    </row>
    <row r="250" spans="1:6" x14ac:dyDescent="0.25">
      <c r="C250" s="12">
        <v>30</v>
      </c>
      <c r="D250" s="12">
        <v>2.9</v>
      </c>
      <c r="E250" s="13">
        <f t="shared" si="3"/>
        <v>9.6666666666666665E-2</v>
      </c>
      <c r="F250" s="15" t="s">
        <v>261</v>
      </c>
    </row>
    <row r="251" spans="1:6" x14ac:dyDescent="0.25">
      <c r="C251" s="12">
        <v>31.3</v>
      </c>
      <c r="D251" s="12">
        <v>2</v>
      </c>
      <c r="E251" s="13">
        <f t="shared" si="3"/>
        <v>6.3897763578274758E-2</v>
      </c>
      <c r="F251" s="15" t="s">
        <v>262</v>
      </c>
    </row>
    <row r="252" spans="1:6" x14ac:dyDescent="0.25">
      <c r="A252" s="11" t="s">
        <v>269</v>
      </c>
      <c r="B252" s="11" t="s">
        <v>268</v>
      </c>
      <c r="C252" s="12">
        <v>80</v>
      </c>
      <c r="D252" s="12">
        <v>5</v>
      </c>
      <c r="E252" s="13">
        <f t="shared" si="3"/>
        <v>6.25E-2</v>
      </c>
      <c r="F252" s="15" t="s">
        <v>263</v>
      </c>
    </row>
    <row r="253" spans="1:6" x14ac:dyDescent="0.25">
      <c r="C253" s="12">
        <v>39</v>
      </c>
      <c r="D253" s="12">
        <v>3</v>
      </c>
      <c r="E253" s="13">
        <f t="shared" si="3"/>
        <v>7.6923076923076927E-2</v>
      </c>
      <c r="F253" s="15" t="s">
        <v>263</v>
      </c>
    </row>
    <row r="254" spans="1:6" x14ac:dyDescent="0.25">
      <c r="C254" s="12">
        <v>65</v>
      </c>
      <c r="D254" s="12">
        <v>10</v>
      </c>
      <c r="E254" s="13">
        <f t="shared" si="3"/>
        <v>0.15384615384615385</v>
      </c>
      <c r="F254" s="15" t="s">
        <v>264</v>
      </c>
    </row>
    <row r="255" spans="1:6" x14ac:dyDescent="0.25">
      <c r="C255" s="12">
        <v>22.2</v>
      </c>
      <c r="D255" s="12">
        <v>2.5</v>
      </c>
      <c r="E255" s="13">
        <f t="shared" si="3"/>
        <v>0.11261261261261261</v>
      </c>
      <c r="F255" s="15" t="s">
        <v>265</v>
      </c>
    </row>
    <row r="256" spans="1:6" x14ac:dyDescent="0.25">
      <c r="C256" s="12">
        <v>37.700000000000003</v>
      </c>
      <c r="D256" s="12">
        <v>1.9</v>
      </c>
      <c r="E256" s="13">
        <f t="shared" si="3"/>
        <v>5.0397877984084877E-2</v>
      </c>
      <c r="F256" s="15" t="s">
        <v>266</v>
      </c>
    </row>
    <row r="257" spans="1:6" x14ac:dyDescent="0.25">
      <c r="C257" s="12">
        <v>464</v>
      </c>
      <c r="D257" s="12">
        <v>60</v>
      </c>
      <c r="E257" s="13">
        <f t="shared" si="3"/>
        <v>0.12931034482758622</v>
      </c>
      <c r="F257" s="15" t="s">
        <v>266</v>
      </c>
    </row>
    <row r="258" spans="1:6" x14ac:dyDescent="0.25">
      <c r="C258" s="12">
        <v>39.200000000000003</v>
      </c>
      <c r="D258" s="12">
        <v>1.4</v>
      </c>
      <c r="E258" s="13">
        <f t="shared" ref="E258:E270" si="4">D258/C258</f>
        <v>3.5714285714285712E-2</v>
      </c>
      <c r="F258" s="15" t="s">
        <v>267</v>
      </c>
    </row>
    <row r="259" spans="1:6" x14ac:dyDescent="0.25">
      <c r="A259" s="11" t="s">
        <v>271</v>
      </c>
      <c r="B259" s="11" t="s">
        <v>270</v>
      </c>
      <c r="C259" s="12">
        <v>9.6</v>
      </c>
      <c r="D259" s="12">
        <v>1.3</v>
      </c>
      <c r="E259" s="13">
        <f t="shared" si="4"/>
        <v>0.13541666666666669</v>
      </c>
      <c r="F259" s="15" t="s">
        <v>272</v>
      </c>
    </row>
    <row r="260" spans="1:6" x14ac:dyDescent="0.25">
      <c r="C260" s="12">
        <v>2.5</v>
      </c>
      <c r="D260" s="12">
        <v>0.2</v>
      </c>
      <c r="E260" s="13">
        <f t="shared" si="4"/>
        <v>0.08</v>
      </c>
      <c r="F260" s="15" t="s">
        <v>272</v>
      </c>
    </row>
    <row r="261" spans="1:6" x14ac:dyDescent="0.25">
      <c r="A261" s="11" t="s">
        <v>276</v>
      </c>
      <c r="B261" s="11" t="s">
        <v>273</v>
      </c>
      <c r="C261" s="12">
        <v>224</v>
      </c>
      <c r="D261" s="12">
        <v>8</v>
      </c>
      <c r="E261" s="13">
        <f t="shared" si="4"/>
        <v>3.5714285714285712E-2</v>
      </c>
      <c r="F261" s="15" t="s">
        <v>274</v>
      </c>
    </row>
    <row r="262" spans="1:6" x14ac:dyDescent="0.25">
      <c r="C262" s="12">
        <v>291</v>
      </c>
      <c r="D262" s="12">
        <v>33</v>
      </c>
      <c r="E262" s="13">
        <f t="shared" si="4"/>
        <v>0.1134020618556701</v>
      </c>
      <c r="F262" s="15" t="s">
        <v>275</v>
      </c>
    </row>
    <row r="263" spans="1:6" x14ac:dyDescent="0.25">
      <c r="A263" s="11" t="s">
        <v>285</v>
      </c>
      <c r="B263" s="11" t="s">
        <v>286</v>
      </c>
      <c r="C263" s="12">
        <v>1.7</v>
      </c>
      <c r="D263" s="12">
        <v>0.3</v>
      </c>
      <c r="E263" s="13">
        <f t="shared" si="4"/>
        <v>0.17647058823529413</v>
      </c>
      <c r="F263" s="15" t="s">
        <v>277</v>
      </c>
    </row>
    <row r="264" spans="1:6" x14ac:dyDescent="0.25">
      <c r="C264" s="12">
        <v>2</v>
      </c>
      <c r="D264" s="12">
        <v>0.7</v>
      </c>
      <c r="E264" s="13">
        <f t="shared" si="4"/>
        <v>0.35</v>
      </c>
      <c r="F264" s="15" t="s">
        <v>278</v>
      </c>
    </row>
    <row r="265" spans="1:6" x14ac:dyDescent="0.25">
      <c r="C265" s="12">
        <v>2</v>
      </c>
      <c r="D265" s="12">
        <v>0.5</v>
      </c>
      <c r="E265" s="13">
        <f t="shared" si="4"/>
        <v>0.25</v>
      </c>
      <c r="F265" s="15" t="s">
        <v>279</v>
      </c>
    </row>
    <row r="266" spans="1:6" x14ac:dyDescent="0.25">
      <c r="C266" s="12">
        <v>2.1</v>
      </c>
      <c r="D266" s="12">
        <v>0.5</v>
      </c>
      <c r="E266" s="13">
        <f t="shared" si="4"/>
        <v>0.23809523809523808</v>
      </c>
      <c r="F266" s="15" t="s">
        <v>280</v>
      </c>
    </row>
    <row r="267" spans="1:6" x14ac:dyDescent="0.25">
      <c r="C267" s="12">
        <v>2.1</v>
      </c>
      <c r="D267" s="12">
        <v>1.1000000000000001</v>
      </c>
      <c r="E267" s="13">
        <f t="shared" si="4"/>
        <v>0.52380952380952384</v>
      </c>
      <c r="F267" s="15" t="s">
        <v>281</v>
      </c>
    </row>
    <row r="268" spans="1:6" x14ac:dyDescent="0.25">
      <c r="C268" s="12">
        <v>2.4</v>
      </c>
      <c r="D268" s="12">
        <v>0.6</v>
      </c>
      <c r="E268" s="13">
        <f t="shared" si="4"/>
        <v>0.25</v>
      </c>
      <c r="F268" s="15" t="s">
        <v>282</v>
      </c>
    </row>
    <row r="269" spans="1:6" x14ac:dyDescent="0.25">
      <c r="C269" s="12">
        <v>1.9</v>
      </c>
      <c r="D269" s="12">
        <v>0.8</v>
      </c>
      <c r="E269" s="13">
        <f t="shared" si="4"/>
        <v>0.4210526315789474</v>
      </c>
      <c r="F269" s="15" t="s">
        <v>283</v>
      </c>
    </row>
    <row r="270" spans="1:6" x14ac:dyDescent="0.25">
      <c r="C270" s="12">
        <v>2.9</v>
      </c>
      <c r="D270" s="12">
        <v>0.8</v>
      </c>
      <c r="E270" s="13">
        <f t="shared" si="4"/>
        <v>0.27586206896551724</v>
      </c>
      <c r="F270" s="15" t="s">
        <v>284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3"/>
  <sheetViews>
    <sheetView zoomScale="80" zoomScaleNormal="80" workbookViewId="0">
      <selection activeCell="B13" sqref="B13"/>
    </sheetView>
  </sheetViews>
  <sheetFormatPr defaultRowHeight="15" x14ac:dyDescent="0.25"/>
  <cols>
    <col min="1" max="1" width="34.85546875" customWidth="1"/>
    <col min="2" max="2" width="119.42578125" customWidth="1"/>
  </cols>
  <sheetData>
    <row r="1" spans="1:2" ht="15.75" thickBot="1" x14ac:dyDescent="0.3">
      <c r="A1" s="28" t="s">
        <v>295</v>
      </c>
      <c r="B1" s="29"/>
    </row>
    <row r="2" spans="1:2" ht="15.75" thickBot="1" x14ac:dyDescent="0.3">
      <c r="A2" s="1" t="s">
        <v>296</v>
      </c>
      <c r="B2" s="2" t="s">
        <v>297</v>
      </c>
    </row>
    <row r="3" spans="1:2" ht="15.75" thickBot="1" x14ac:dyDescent="0.3">
      <c r="A3" s="3" t="s">
        <v>298</v>
      </c>
      <c r="B3" s="4" t="s">
        <v>299</v>
      </c>
    </row>
    <row r="4" spans="1:2" ht="15.75" thickBot="1" x14ac:dyDescent="0.3">
      <c r="A4" s="3" t="s">
        <v>300</v>
      </c>
      <c r="B4" s="4" t="s">
        <v>301</v>
      </c>
    </row>
    <row r="5" spans="1:2" ht="15.75" thickBot="1" x14ac:dyDescent="0.3">
      <c r="A5" s="3" t="s">
        <v>302</v>
      </c>
      <c r="B5" s="4" t="s">
        <v>303</v>
      </c>
    </row>
    <row r="6" spans="1:2" ht="15.75" thickBot="1" x14ac:dyDescent="0.3">
      <c r="A6" s="28" t="s">
        <v>304</v>
      </c>
      <c r="B6" s="29"/>
    </row>
    <row r="7" spans="1:2" ht="15.75" thickBot="1" x14ac:dyDescent="0.3">
      <c r="A7" s="3" t="s">
        <v>305</v>
      </c>
      <c r="B7" s="4" t="s">
        <v>306</v>
      </c>
    </row>
    <row r="8" spans="1:2" ht="15.75" thickBot="1" x14ac:dyDescent="0.3">
      <c r="A8" s="3" t="s">
        <v>307</v>
      </c>
      <c r="B8" s="4" t="s">
        <v>308</v>
      </c>
    </row>
    <row r="9" spans="1:2" ht="15.75" thickBot="1" x14ac:dyDescent="0.3">
      <c r="A9" s="3" t="s">
        <v>309</v>
      </c>
      <c r="B9" s="4" t="s">
        <v>310</v>
      </c>
    </row>
    <row r="10" spans="1:2" ht="15.75" thickBot="1" x14ac:dyDescent="0.3">
      <c r="A10" s="3" t="s">
        <v>311</v>
      </c>
      <c r="B10" s="4" t="s">
        <v>312</v>
      </c>
    </row>
    <row r="11" spans="1:2" ht="18.75" thickBot="1" x14ac:dyDescent="0.3">
      <c r="A11" s="3" t="s">
        <v>313</v>
      </c>
      <c r="B11" s="4" t="s">
        <v>314</v>
      </c>
    </row>
    <row r="12" spans="1:2" ht="15.75" thickBot="1" x14ac:dyDescent="0.3">
      <c r="A12" s="3" t="s">
        <v>315</v>
      </c>
      <c r="B12" s="4" t="s">
        <v>316</v>
      </c>
    </row>
    <row r="13" spans="1:2" ht="15.75" thickBot="1" x14ac:dyDescent="0.3">
      <c r="A13" s="3" t="s">
        <v>317</v>
      </c>
      <c r="B13" s="4" t="s">
        <v>318</v>
      </c>
    </row>
    <row r="14" spans="1:2" ht="15.75" thickBot="1" x14ac:dyDescent="0.3">
      <c r="A14" s="3" t="s">
        <v>319</v>
      </c>
      <c r="B14" s="5" t="s">
        <v>320</v>
      </c>
    </row>
    <row r="15" spans="1:2" ht="15.75" thickBot="1" x14ac:dyDescent="0.3">
      <c r="A15" s="3" t="s">
        <v>321</v>
      </c>
      <c r="B15" s="4" t="s">
        <v>322</v>
      </c>
    </row>
    <row r="16" spans="1:2" ht="15.75" thickBot="1" x14ac:dyDescent="0.3">
      <c r="A16" s="3" t="s">
        <v>323</v>
      </c>
      <c r="B16" s="4" t="s">
        <v>324</v>
      </c>
    </row>
    <row r="17" spans="1:2" ht="32.25" thickBot="1" x14ac:dyDescent="0.3">
      <c r="A17" s="3" t="s">
        <v>325</v>
      </c>
      <c r="B17" s="4" t="s">
        <v>326</v>
      </c>
    </row>
    <row r="18" spans="1:2" ht="17.25" thickBot="1" x14ac:dyDescent="0.3">
      <c r="A18" s="3" t="s">
        <v>327</v>
      </c>
      <c r="B18" s="4" t="s">
        <v>328</v>
      </c>
    </row>
    <row r="19" spans="1:2" ht="15.75" thickBot="1" x14ac:dyDescent="0.3">
      <c r="A19" s="28" t="s">
        <v>329</v>
      </c>
      <c r="B19" s="29"/>
    </row>
    <row r="20" spans="1:2" ht="15.75" thickBot="1" x14ac:dyDescent="0.3">
      <c r="A20" s="3" t="s">
        <v>305</v>
      </c>
      <c r="B20" s="4" t="s">
        <v>330</v>
      </c>
    </row>
    <row r="21" spans="1:2" ht="15.75" thickBot="1" x14ac:dyDescent="0.3">
      <c r="A21" s="3" t="s">
        <v>331</v>
      </c>
      <c r="B21" s="4" t="s">
        <v>332</v>
      </c>
    </row>
    <row r="22" spans="1:2" ht="15.75" thickBot="1" x14ac:dyDescent="0.3">
      <c r="A22" s="3" t="s">
        <v>333</v>
      </c>
      <c r="B22" s="4" t="s">
        <v>334</v>
      </c>
    </row>
    <row r="23" spans="1:2" ht="15.75" thickBot="1" x14ac:dyDescent="0.3">
      <c r="A23" s="3" t="s">
        <v>335</v>
      </c>
      <c r="B23" s="4" t="s">
        <v>336</v>
      </c>
    </row>
    <row r="24" spans="1:2" ht="15.75" thickBot="1" x14ac:dyDescent="0.3">
      <c r="A24" s="3" t="s">
        <v>337</v>
      </c>
      <c r="B24" s="4" t="s">
        <v>338</v>
      </c>
    </row>
    <row r="25" spans="1:2" ht="33.75" thickBot="1" x14ac:dyDescent="0.3">
      <c r="A25" s="6" t="s">
        <v>339</v>
      </c>
      <c r="B25" s="7" t="s">
        <v>340</v>
      </c>
    </row>
    <row r="26" spans="1:2" ht="30.75" thickBot="1" x14ac:dyDescent="0.3">
      <c r="A26" s="1" t="s">
        <v>341</v>
      </c>
      <c r="B26" s="2" t="s">
        <v>342</v>
      </c>
    </row>
    <row r="27" spans="1:2" ht="18.75" thickBot="1" x14ac:dyDescent="0.3">
      <c r="A27" s="3" t="s">
        <v>343</v>
      </c>
      <c r="B27" s="5" t="s">
        <v>344</v>
      </c>
    </row>
    <row r="28" spans="1:2" ht="15.75" thickBot="1" x14ac:dyDescent="0.3">
      <c r="A28" s="3" t="s">
        <v>345</v>
      </c>
      <c r="B28" s="4" t="s">
        <v>346</v>
      </c>
    </row>
    <row r="29" spans="1:2" ht="15.75" thickBot="1" x14ac:dyDescent="0.3">
      <c r="A29" s="28" t="s">
        <v>347</v>
      </c>
      <c r="B29" s="29"/>
    </row>
    <row r="30" spans="1:2" ht="15.75" thickBot="1" x14ac:dyDescent="0.3">
      <c r="A30" s="3" t="s">
        <v>348</v>
      </c>
      <c r="B30" s="4" t="s">
        <v>349</v>
      </c>
    </row>
    <row r="31" spans="1:2" ht="78" customHeight="1" x14ac:dyDescent="0.25">
      <c r="A31" s="30" t="s">
        <v>350</v>
      </c>
      <c r="B31" s="30" t="s">
        <v>351</v>
      </c>
    </row>
    <row r="32" spans="1:2" ht="15.75" thickBot="1" x14ac:dyDescent="0.3">
      <c r="A32" s="31"/>
      <c r="B32" s="31"/>
    </row>
    <row r="33" spans="1:1" x14ac:dyDescent="0.25">
      <c r="A33" s="8"/>
    </row>
  </sheetData>
  <mergeCells count="6">
    <mergeCell ref="A1:B1"/>
    <mergeCell ref="A6:B6"/>
    <mergeCell ref="A19:B19"/>
    <mergeCell ref="A29:B29"/>
    <mergeCell ref="A31:A32"/>
    <mergeCell ref="B31:B3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02"/>
  <sheetViews>
    <sheetView tabSelected="1" zoomScale="98" zoomScaleNormal="98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X108" sqref="X108"/>
    </sheetView>
  </sheetViews>
  <sheetFormatPr defaultRowHeight="15" x14ac:dyDescent="0.25"/>
  <cols>
    <col min="1" max="1" width="24.42578125" style="17" customWidth="1"/>
    <col min="2" max="2" width="11.140625" style="17" customWidth="1"/>
    <col min="3" max="5" width="9.140625" style="17"/>
    <col min="6" max="6" width="1.7109375" style="17" customWidth="1"/>
    <col min="7" max="10" width="11.7109375" style="17" customWidth="1"/>
    <col min="11" max="11" width="2.7109375" style="17" customWidth="1"/>
    <col min="12" max="12" width="12.7109375" style="17" customWidth="1"/>
    <col min="13" max="13" width="9.140625" style="17"/>
    <col min="14" max="14" width="12.7109375" style="17" customWidth="1"/>
    <col min="15" max="15" width="9.140625" style="17"/>
    <col min="16" max="16" width="2.7109375" style="17" customWidth="1"/>
    <col min="17" max="18" width="12.7109375" style="18" bestFit="1" customWidth="1"/>
    <col min="19" max="19" width="2.7109375" style="18" customWidth="1"/>
    <col min="20" max="20" width="12.140625" style="17" bestFit="1" customWidth="1"/>
    <col min="21" max="21" width="8.7109375" style="17" bestFit="1" customWidth="1"/>
    <col min="22" max="22" width="11.42578125" style="17" bestFit="1" customWidth="1"/>
    <col min="23" max="23" width="8.7109375" style="17" bestFit="1" customWidth="1"/>
    <col min="24" max="24" width="9.140625" style="17"/>
    <col min="25" max="25" width="13.28515625" style="17" bestFit="1" customWidth="1"/>
    <col min="26" max="26" width="8.140625" style="17" bestFit="1" customWidth="1"/>
    <col min="27" max="27" width="13.28515625" style="17" bestFit="1" customWidth="1"/>
    <col min="28" max="28" width="7.7109375" style="17" bestFit="1" customWidth="1"/>
    <col min="29" max="29" width="16.42578125" style="17" bestFit="1" customWidth="1"/>
    <col min="30" max="30" width="6.85546875" style="17" bestFit="1" customWidth="1"/>
    <col min="31" max="31" width="16.140625" style="17" bestFit="1" customWidth="1"/>
    <col min="32" max="32" width="7.7109375" style="17" bestFit="1" customWidth="1"/>
    <col min="33" max="36" width="9.140625" style="17"/>
    <col min="37" max="37" width="9.42578125" style="17" bestFit="1" customWidth="1"/>
    <col min="38" max="16384" width="9.140625" style="17"/>
  </cols>
  <sheetData>
    <row r="1" spans="1:35" ht="15.75" x14ac:dyDescent="0.25">
      <c r="A1" s="16" t="s">
        <v>352</v>
      </c>
    </row>
    <row r="2" spans="1:35" s="19" customFormat="1" ht="15.75" x14ac:dyDescent="0.25">
      <c r="G2" s="16" t="s">
        <v>353</v>
      </c>
      <c r="L2" s="16" t="s">
        <v>354</v>
      </c>
      <c r="Q2" s="20"/>
      <c r="R2" s="20"/>
      <c r="S2" s="20"/>
      <c r="T2" s="16" t="s">
        <v>355</v>
      </c>
      <c r="Y2" s="16" t="s">
        <v>432</v>
      </c>
    </row>
    <row r="3" spans="1:35" x14ac:dyDescent="0.25">
      <c r="A3" s="17" t="s">
        <v>356</v>
      </c>
      <c r="B3" s="17" t="s">
        <v>433</v>
      </c>
      <c r="C3" s="17" t="s">
        <v>357</v>
      </c>
      <c r="D3" s="17" t="s">
        <v>358</v>
      </c>
      <c r="E3" s="17" t="s">
        <v>359</v>
      </c>
      <c r="G3" s="17" t="s">
        <v>360</v>
      </c>
      <c r="H3" s="17" t="s">
        <v>361</v>
      </c>
      <c r="I3" s="17" t="s">
        <v>362</v>
      </c>
      <c r="J3" s="17" t="s">
        <v>361</v>
      </c>
      <c r="L3" s="17" t="s">
        <v>360</v>
      </c>
      <c r="M3" s="17" t="s">
        <v>361</v>
      </c>
      <c r="N3" s="17" t="s">
        <v>362</v>
      </c>
      <c r="O3" s="17" t="s">
        <v>361</v>
      </c>
      <c r="Q3" s="18" t="s">
        <v>363</v>
      </c>
      <c r="R3" s="18" t="s">
        <v>361</v>
      </c>
      <c r="T3" s="17" t="s">
        <v>362</v>
      </c>
      <c r="U3" s="17" t="s">
        <v>364</v>
      </c>
      <c r="V3" s="17" t="s">
        <v>365</v>
      </c>
      <c r="W3" s="17" t="s">
        <v>364</v>
      </c>
      <c r="Y3" s="17" t="s">
        <v>366</v>
      </c>
      <c r="Z3" s="17" t="s">
        <v>367</v>
      </c>
      <c r="AA3" s="17" t="s">
        <v>368</v>
      </c>
      <c r="AB3" s="17" t="s">
        <v>367</v>
      </c>
      <c r="AC3" s="17" t="s">
        <v>369</v>
      </c>
      <c r="AD3" s="17" t="s">
        <v>367</v>
      </c>
      <c r="AE3" s="17" t="s">
        <v>370</v>
      </c>
      <c r="AF3" s="17" t="s">
        <v>367</v>
      </c>
    </row>
    <row r="4" spans="1:35" x14ac:dyDescent="0.25">
      <c r="A4" s="17" t="s">
        <v>371</v>
      </c>
      <c r="B4" s="21">
        <v>818.3649893617029</v>
      </c>
      <c r="C4" s="18">
        <v>0.80954143376919241</v>
      </c>
      <c r="D4" s="22">
        <v>0.91722060629576685</v>
      </c>
      <c r="E4" s="18">
        <v>2.280284984930256</v>
      </c>
      <c r="G4" s="18">
        <v>1.4103311631737749</v>
      </c>
      <c r="H4" s="23">
        <v>4.7154126026233651</v>
      </c>
      <c r="I4" s="24">
        <v>0.86851955771203082</v>
      </c>
      <c r="J4" s="18">
        <v>5.3558970495849483</v>
      </c>
      <c r="K4" s="18"/>
      <c r="L4" s="18"/>
      <c r="M4" s="23"/>
      <c r="N4" s="24"/>
      <c r="O4" s="18"/>
      <c r="P4" s="18"/>
      <c r="Q4" s="18">
        <v>1.5852017354494541</v>
      </c>
      <c r="R4" s="18">
        <v>31.13435299739805</v>
      </c>
      <c r="T4" s="21"/>
      <c r="U4" s="21"/>
      <c r="V4" s="21"/>
      <c r="W4" s="21"/>
      <c r="Y4" s="21">
        <v>100</v>
      </c>
      <c r="Z4" s="21">
        <v>49</v>
      </c>
      <c r="AA4" s="21">
        <v>33</v>
      </c>
      <c r="AB4" s="21">
        <v>24</v>
      </c>
      <c r="AC4" s="21">
        <v>23</v>
      </c>
      <c r="AD4" s="21">
        <v>11</v>
      </c>
      <c r="AE4" s="21">
        <v>10</v>
      </c>
      <c r="AF4" s="21">
        <v>26</v>
      </c>
    </row>
    <row r="5" spans="1:35" x14ac:dyDescent="0.25">
      <c r="A5" s="17" t="s">
        <v>372</v>
      </c>
      <c r="B5" s="21">
        <v>821.23973995271797</v>
      </c>
      <c r="C5" s="18">
        <v>0.83992764620618598</v>
      </c>
      <c r="D5" s="22">
        <v>0.9002330939298393</v>
      </c>
      <c r="E5" s="18">
        <v>2.31936019129264</v>
      </c>
      <c r="G5" s="18">
        <v>1.4462472396223429</v>
      </c>
      <c r="H5" s="23">
        <v>4.5241398885448234</v>
      </c>
      <c r="I5" s="24">
        <v>0.87341891918617309</v>
      </c>
      <c r="J5" s="18">
        <v>5.1869080812654573</v>
      </c>
      <c r="K5" s="18"/>
      <c r="L5" s="18"/>
      <c r="M5" s="23"/>
      <c r="N5" s="24"/>
      <c r="O5" s="18"/>
      <c r="P5" s="18"/>
      <c r="Q5" s="18">
        <v>1.642090316521253</v>
      </c>
      <c r="R5" s="18">
        <v>31.190273576065479</v>
      </c>
      <c r="T5" s="21"/>
      <c r="U5" s="21"/>
      <c r="V5" s="21"/>
      <c r="W5" s="21"/>
      <c r="Y5" s="21">
        <v>32</v>
      </c>
      <c r="Z5" s="21">
        <v>49</v>
      </c>
      <c r="AA5" s="21">
        <v>42</v>
      </c>
      <c r="AB5" s="21">
        <v>23</v>
      </c>
      <c r="AC5" s="21">
        <v>7</v>
      </c>
      <c r="AD5" s="21">
        <v>11</v>
      </c>
      <c r="AE5" s="21">
        <v>34</v>
      </c>
      <c r="AF5" s="21">
        <v>25</v>
      </c>
    </row>
    <row r="6" spans="1:35" x14ac:dyDescent="0.25">
      <c r="A6" s="17" t="s">
        <v>373</v>
      </c>
      <c r="B6" s="21">
        <v>808.65501387604161</v>
      </c>
      <c r="C6" s="18">
        <v>0.81837822189581311</v>
      </c>
      <c r="D6" s="22">
        <v>0.91035077145442</v>
      </c>
      <c r="E6" s="18">
        <v>2.348263068953143</v>
      </c>
      <c r="G6" s="18">
        <v>1.3805982675922039</v>
      </c>
      <c r="H6" s="23">
        <v>4.9627652458974616</v>
      </c>
      <c r="I6" s="24">
        <v>0.87096715741170627</v>
      </c>
      <c r="J6" s="18">
        <v>5.0811778105803738</v>
      </c>
      <c r="K6" s="18"/>
      <c r="L6" s="18"/>
      <c r="M6" s="23"/>
      <c r="N6" s="24"/>
      <c r="O6" s="18"/>
      <c r="P6" s="18"/>
      <c r="Q6" s="18">
        <v>1.608838842580371</v>
      </c>
      <c r="R6" s="18">
        <v>31.117408016806181</v>
      </c>
      <c r="T6" s="21"/>
      <c r="U6" s="21"/>
      <c r="V6" s="21"/>
      <c r="W6" s="21"/>
      <c r="Y6" s="21">
        <v>29</v>
      </c>
      <c r="Z6" s="21">
        <v>45</v>
      </c>
      <c r="AA6" s="21">
        <v>85</v>
      </c>
      <c r="AB6" s="21">
        <v>24</v>
      </c>
      <c r="AC6" s="21">
        <v>7</v>
      </c>
      <c r="AD6" s="21">
        <v>10</v>
      </c>
      <c r="AE6" s="21">
        <v>74</v>
      </c>
      <c r="AF6" s="21">
        <v>24</v>
      </c>
    </row>
    <row r="7" spans="1:35" x14ac:dyDescent="0.25">
      <c r="A7" s="17" t="s">
        <v>374</v>
      </c>
      <c r="B7" s="21">
        <v>797.77627213695439</v>
      </c>
      <c r="C7" s="18">
        <v>0.82305508788741466</v>
      </c>
      <c r="D7" s="22">
        <v>0.90628377727024223</v>
      </c>
      <c r="E7" s="18">
        <v>2.3665815129136898</v>
      </c>
      <c r="G7" s="18">
        <v>1.4124689484746951</v>
      </c>
      <c r="H7" s="23">
        <v>4.2301018486444821</v>
      </c>
      <c r="I7" s="24">
        <v>0.8711438442594962</v>
      </c>
      <c r="J7" s="18">
        <v>4.8688685838841597</v>
      </c>
      <c r="K7" s="18"/>
      <c r="L7" s="18"/>
      <c r="M7" s="23"/>
      <c r="N7" s="24"/>
      <c r="O7" s="18"/>
      <c r="P7" s="18"/>
      <c r="Q7" s="18">
        <v>1.647048295911234</v>
      </c>
      <c r="R7" s="18">
        <v>31.286247823007571</v>
      </c>
      <c r="T7" s="21"/>
      <c r="U7" s="21"/>
      <c r="V7" s="21"/>
      <c r="W7" s="21"/>
      <c r="Y7" s="21">
        <v>63</v>
      </c>
      <c r="Z7" s="21">
        <v>41</v>
      </c>
      <c r="AA7" s="21">
        <v>52</v>
      </c>
      <c r="AB7" s="21">
        <v>21</v>
      </c>
      <c r="AC7" s="21">
        <v>14.3</v>
      </c>
      <c r="AD7" s="21">
        <v>9.5</v>
      </c>
      <c r="AE7" s="21">
        <v>38</v>
      </c>
      <c r="AF7" s="21">
        <v>23</v>
      </c>
    </row>
    <row r="8" spans="1:35" x14ac:dyDescent="0.25">
      <c r="A8" s="17" t="s">
        <v>375</v>
      </c>
      <c r="B8" s="21">
        <v>757.59590314844911</v>
      </c>
      <c r="C8" s="18">
        <v>0.82945856893343994</v>
      </c>
      <c r="D8" s="22">
        <v>0.92593283772260504</v>
      </c>
      <c r="E8" s="18">
        <v>2.3061191997602841</v>
      </c>
      <c r="G8" s="18">
        <v>1.4340065980961489</v>
      </c>
      <c r="H8" s="23">
        <v>4.7632527880530473</v>
      </c>
      <c r="I8" s="24">
        <v>0.87207384587725012</v>
      </c>
      <c r="J8" s="18">
        <v>4.8731010246110902</v>
      </c>
      <c r="K8" s="18"/>
      <c r="L8" s="18"/>
      <c r="M8" s="23"/>
      <c r="N8" s="24"/>
      <c r="O8" s="18"/>
      <c r="P8" s="18"/>
      <c r="Q8" s="18">
        <v>1.5682304925092481</v>
      </c>
      <c r="R8" s="18">
        <v>31.206227000119991</v>
      </c>
      <c r="T8" s="21"/>
      <c r="U8" s="21"/>
      <c r="V8" s="21"/>
      <c r="W8" s="21"/>
      <c r="Y8" s="21">
        <v>74</v>
      </c>
      <c r="Z8" s="21">
        <v>51</v>
      </c>
      <c r="AA8" s="21">
        <v>40</v>
      </c>
      <c r="AB8" s="21">
        <v>23</v>
      </c>
      <c r="AC8" s="21">
        <v>17</v>
      </c>
      <c r="AD8" s="21">
        <v>12</v>
      </c>
      <c r="AE8" s="21">
        <v>23</v>
      </c>
      <c r="AF8" s="21">
        <v>27</v>
      </c>
    </row>
    <row r="9" spans="1:35" x14ac:dyDescent="0.25">
      <c r="A9" s="17" t="s">
        <v>376</v>
      </c>
      <c r="B9" s="21">
        <v>768.54488510007513</v>
      </c>
      <c r="C9" s="18">
        <v>0.83299188007839819</v>
      </c>
      <c r="D9" s="22">
        <v>0.89647365567358883</v>
      </c>
      <c r="E9" s="18">
        <v>2.3233662995587649</v>
      </c>
      <c r="G9" s="18">
        <v>1.426364702637986</v>
      </c>
      <c r="H9" s="23">
        <v>4.7431663955086316</v>
      </c>
      <c r="I9" s="24">
        <v>0.86850339711731006</v>
      </c>
      <c r="J9" s="18">
        <v>4.9349023050163616</v>
      </c>
      <c r="K9" s="18"/>
      <c r="L9" s="18"/>
      <c r="M9" s="23"/>
      <c r="N9" s="24"/>
      <c r="O9" s="18"/>
      <c r="P9" s="18"/>
      <c r="Q9" s="18">
        <v>1.6963407549121541</v>
      </c>
      <c r="R9" s="18">
        <v>31.15656414611037</v>
      </c>
      <c r="T9" s="21"/>
      <c r="U9" s="21"/>
      <c r="V9" s="21"/>
      <c r="W9" s="21"/>
      <c r="Y9" s="21">
        <v>19</v>
      </c>
      <c r="Z9" s="21">
        <v>44</v>
      </c>
      <c r="AA9" s="21">
        <v>64</v>
      </c>
      <c r="AB9" s="21">
        <v>22</v>
      </c>
      <c r="AC9" s="21">
        <v>4.3</v>
      </c>
      <c r="AD9" s="21">
        <v>10</v>
      </c>
      <c r="AE9" s="21">
        <v>62</v>
      </c>
      <c r="AF9" s="21">
        <v>24</v>
      </c>
    </row>
    <row r="10" spans="1:35" x14ac:dyDescent="0.25">
      <c r="A10" s="17" t="s">
        <v>377</v>
      </c>
      <c r="B10" s="21">
        <v>747.22780141843964</v>
      </c>
      <c r="C10" s="18">
        <v>0.8166206906056056</v>
      </c>
      <c r="D10" s="22">
        <v>0.87735814743441021</v>
      </c>
      <c r="E10" s="18">
        <v>2.2900409297244821</v>
      </c>
      <c r="G10" s="18">
        <v>1.415436686573047</v>
      </c>
      <c r="H10" s="23">
        <v>4.9005807265826098</v>
      </c>
      <c r="I10" s="24">
        <v>0.87722147986858556</v>
      </c>
      <c r="J10" s="18">
        <v>5.5711840002441892</v>
      </c>
      <c r="K10" s="18"/>
      <c r="L10" s="18"/>
      <c r="M10" s="23"/>
      <c r="N10" s="24"/>
      <c r="O10" s="18"/>
      <c r="P10" s="18"/>
      <c r="Q10" s="18">
        <v>1.76639082387988</v>
      </c>
      <c r="R10" s="18">
        <v>31.462991179555662</v>
      </c>
      <c r="T10" s="21"/>
      <c r="U10" s="21"/>
      <c r="V10" s="21"/>
      <c r="W10" s="21"/>
      <c r="Y10" s="21">
        <v>75</v>
      </c>
      <c r="Z10" s="21">
        <v>47</v>
      </c>
      <c r="AA10" s="21">
        <v>32</v>
      </c>
      <c r="AB10" s="21">
        <v>21</v>
      </c>
      <c r="AC10" s="21">
        <v>17</v>
      </c>
      <c r="AD10" s="21">
        <v>11</v>
      </c>
      <c r="AE10" s="21">
        <v>15</v>
      </c>
      <c r="AF10" s="21">
        <v>23</v>
      </c>
    </row>
    <row r="11" spans="1:35" x14ac:dyDescent="0.25">
      <c r="A11" s="17" t="s">
        <v>378</v>
      </c>
      <c r="B11" s="21">
        <v>717.23488345864678</v>
      </c>
      <c r="C11" s="18">
        <v>0.81927160911849151</v>
      </c>
      <c r="D11" s="22">
        <v>0.92398343379859271</v>
      </c>
      <c r="E11" s="18">
        <v>2.3498901900276969</v>
      </c>
      <c r="G11" s="18">
        <v>1.4634681022736851</v>
      </c>
      <c r="H11" s="23">
        <v>5.0674059888266836</v>
      </c>
      <c r="I11" s="24">
        <v>0.88799966486503168</v>
      </c>
      <c r="J11" s="18">
        <v>5.4873416320133961</v>
      </c>
      <c r="K11" s="18"/>
      <c r="L11" s="18"/>
      <c r="M11" s="23"/>
      <c r="N11" s="24"/>
      <c r="O11" s="18"/>
      <c r="P11" s="18"/>
      <c r="Q11" s="18">
        <v>1.6195662731232561</v>
      </c>
      <c r="R11" s="18">
        <v>31.258158824622662</v>
      </c>
      <c r="T11" s="21"/>
      <c r="U11" s="21"/>
      <c r="V11" s="21"/>
      <c r="W11" s="21"/>
      <c r="Y11" s="21">
        <v>32</v>
      </c>
      <c r="Z11" s="21">
        <v>39</v>
      </c>
      <c r="AA11" s="21">
        <v>50</v>
      </c>
      <c r="AB11" s="21">
        <v>23</v>
      </c>
      <c r="AC11" s="21">
        <v>7.2</v>
      </c>
      <c r="AD11" s="21">
        <v>8.9</v>
      </c>
      <c r="AE11" s="21">
        <v>39</v>
      </c>
      <c r="AF11" s="21">
        <v>24</v>
      </c>
      <c r="AI11" s="26"/>
    </row>
    <row r="12" spans="1:35" x14ac:dyDescent="0.25">
      <c r="A12" s="17" t="s">
        <v>379</v>
      </c>
      <c r="B12" s="21">
        <v>777.27819495923018</v>
      </c>
      <c r="C12" s="18">
        <v>0.82209637814840597</v>
      </c>
      <c r="D12" s="22">
        <v>0.90988425922573746</v>
      </c>
      <c r="E12" s="18">
        <v>2.3077062972461282</v>
      </c>
      <c r="G12" s="18">
        <v>1.3647722194384491</v>
      </c>
      <c r="H12" s="23">
        <v>5.2862384136867551</v>
      </c>
      <c r="I12" s="24">
        <v>0.85705027993638294</v>
      </c>
      <c r="J12" s="18">
        <v>5.088555313650506</v>
      </c>
      <c r="K12" s="18"/>
      <c r="L12" s="18"/>
      <c r="M12" s="23"/>
      <c r="N12" s="24"/>
      <c r="O12" s="18"/>
      <c r="P12" s="18"/>
      <c r="Q12" s="18">
        <v>1.528991459729645</v>
      </c>
      <c r="R12" s="18">
        <v>31.142890390560119</v>
      </c>
      <c r="T12" s="21"/>
      <c r="U12" s="21"/>
      <c r="V12" s="21"/>
      <c r="W12" s="21"/>
      <c r="Y12" s="21">
        <v>42</v>
      </c>
      <c r="Z12" s="21">
        <v>49</v>
      </c>
      <c r="AA12" s="21">
        <v>42</v>
      </c>
      <c r="AB12" s="21">
        <v>26</v>
      </c>
      <c r="AC12" s="21">
        <v>10</v>
      </c>
      <c r="AD12" s="21">
        <v>11</v>
      </c>
      <c r="AE12" s="21">
        <v>32</v>
      </c>
      <c r="AF12" s="21">
        <v>27</v>
      </c>
      <c r="AI12" s="26"/>
    </row>
    <row r="13" spans="1:35" x14ac:dyDescent="0.25">
      <c r="B13" s="21"/>
      <c r="C13" s="18"/>
      <c r="D13" s="22"/>
      <c r="E13" s="18"/>
      <c r="G13" s="18"/>
      <c r="H13" s="23"/>
      <c r="I13" s="24"/>
      <c r="J13" s="18"/>
      <c r="K13" s="18"/>
      <c r="L13" s="18"/>
      <c r="M13" s="23"/>
      <c r="N13" s="24"/>
      <c r="O13" s="18"/>
      <c r="P13" s="18"/>
      <c r="T13" s="21"/>
      <c r="U13" s="21"/>
      <c r="V13" s="21"/>
      <c r="W13" s="21"/>
      <c r="Y13" s="21"/>
      <c r="Z13" s="21"/>
      <c r="AA13" s="21"/>
      <c r="AB13" s="21"/>
      <c r="AC13" s="21"/>
      <c r="AD13" s="21"/>
      <c r="AE13" s="21"/>
      <c r="AF13" s="21"/>
      <c r="AI13" s="26"/>
    </row>
    <row r="14" spans="1:35" x14ac:dyDescent="0.25">
      <c r="A14" s="17" t="s">
        <v>380</v>
      </c>
      <c r="B14" s="21">
        <v>11173.930628166159</v>
      </c>
      <c r="C14" s="18">
        <v>31.884616128125259</v>
      </c>
      <c r="D14" s="22">
        <v>1.1184541748651859</v>
      </c>
      <c r="E14" s="18">
        <v>32.134594493866928</v>
      </c>
      <c r="G14" s="18">
        <v>4.109191601551764</v>
      </c>
      <c r="H14" s="23">
        <v>2.565550765659383</v>
      </c>
      <c r="I14" s="24">
        <v>0.87722833906639897</v>
      </c>
      <c r="J14" s="18">
        <v>3.9877670557220841</v>
      </c>
      <c r="K14" s="18"/>
      <c r="L14" s="18"/>
      <c r="M14" s="23"/>
      <c r="N14" s="24"/>
      <c r="O14" s="18"/>
      <c r="P14" s="18"/>
      <c r="Q14" s="18">
        <v>0.48648702460651649</v>
      </c>
      <c r="R14" s="18">
        <v>30.6390288914737</v>
      </c>
      <c r="T14" s="21"/>
      <c r="U14" s="21"/>
      <c r="V14" s="21"/>
      <c r="W14" s="21"/>
      <c r="Y14" s="21">
        <v>36</v>
      </c>
      <c r="Z14" s="21">
        <v>49</v>
      </c>
      <c r="AA14" s="21">
        <v>661</v>
      </c>
      <c r="AB14" s="21">
        <v>44</v>
      </c>
      <c r="AC14" s="21">
        <v>8</v>
      </c>
      <c r="AD14" s="21">
        <v>11</v>
      </c>
      <c r="AE14" s="21">
        <v>652</v>
      </c>
      <c r="AF14" s="21">
        <v>44</v>
      </c>
      <c r="AI14" s="26"/>
    </row>
    <row r="15" spans="1:35" x14ac:dyDescent="0.25">
      <c r="A15" s="17" t="s">
        <v>381</v>
      </c>
      <c r="B15" s="21">
        <v>11253.8930532621</v>
      </c>
      <c r="C15" s="18">
        <v>32.316117662296733</v>
      </c>
      <c r="D15" s="22">
        <v>1.118381978480943</v>
      </c>
      <c r="E15" s="18">
        <v>32.538852301761047</v>
      </c>
      <c r="G15" s="18">
        <v>4.1162438176198641</v>
      </c>
      <c r="H15" s="23">
        <v>2.523114817162003</v>
      </c>
      <c r="I15" s="24">
        <v>0.86978400409997703</v>
      </c>
      <c r="J15" s="18">
        <v>3.9671481228844758</v>
      </c>
      <c r="K15" s="18"/>
      <c r="L15" s="18"/>
      <c r="M15" s="23"/>
      <c r="N15" s="24"/>
      <c r="O15" s="18"/>
      <c r="P15" s="18"/>
      <c r="Q15" s="18">
        <v>0.48713929827080582</v>
      </c>
      <c r="R15" s="18">
        <v>30.64348728444109</v>
      </c>
      <c r="T15" s="21"/>
      <c r="U15" s="21"/>
      <c r="V15" s="21"/>
      <c r="W15" s="21"/>
      <c r="Y15" s="21">
        <v>68</v>
      </c>
      <c r="Z15" s="21">
        <v>44</v>
      </c>
      <c r="AA15" s="21">
        <v>673</v>
      </c>
      <c r="AB15" s="21">
        <v>50</v>
      </c>
      <c r="AC15" s="21">
        <v>16</v>
      </c>
      <c r="AD15" s="21">
        <v>10</v>
      </c>
      <c r="AE15" s="21">
        <v>658</v>
      </c>
      <c r="AF15" s="21">
        <v>51</v>
      </c>
    </row>
    <row r="16" spans="1:35" x14ac:dyDescent="0.25">
      <c r="A16" s="17" t="s">
        <v>382</v>
      </c>
      <c r="B16" s="21">
        <v>11282.22615132656</v>
      </c>
      <c r="C16" s="18">
        <v>32.844568570657053</v>
      </c>
      <c r="D16" s="22">
        <v>1.118909592462539</v>
      </c>
      <c r="E16" s="18">
        <v>32.937222397793732</v>
      </c>
      <c r="G16" s="18">
        <v>4.171814621302814</v>
      </c>
      <c r="H16" s="23">
        <v>2.5390111213579409</v>
      </c>
      <c r="I16" s="24">
        <v>0.87379724508455192</v>
      </c>
      <c r="J16" s="18">
        <v>3.913090059563022</v>
      </c>
      <c r="K16" s="18"/>
      <c r="L16" s="18"/>
      <c r="M16" s="23"/>
      <c r="N16" s="24"/>
      <c r="O16" s="18"/>
      <c r="P16" s="18"/>
      <c r="Q16" s="18">
        <v>0.48551050661348688</v>
      </c>
      <c r="R16" s="18">
        <v>30.64758398577537</v>
      </c>
      <c r="T16" s="21"/>
      <c r="U16" s="21"/>
      <c r="V16" s="21"/>
      <c r="W16" s="21"/>
      <c r="Y16" s="21">
        <v>42</v>
      </c>
      <c r="Z16" s="21">
        <v>42</v>
      </c>
      <c r="AA16" s="21">
        <v>702</v>
      </c>
      <c r="AB16" s="21">
        <v>44</v>
      </c>
      <c r="AC16" s="21">
        <v>9.6999999999999993</v>
      </c>
      <c r="AD16" s="21">
        <v>9.6</v>
      </c>
      <c r="AE16" s="21">
        <v>692</v>
      </c>
      <c r="AF16" s="21">
        <v>44</v>
      </c>
    </row>
    <row r="17" spans="1:35" x14ac:dyDescent="0.25">
      <c r="A17" s="17" t="s">
        <v>383</v>
      </c>
      <c r="B17" s="21">
        <v>11126.08637921871</v>
      </c>
      <c r="C17" s="18">
        <v>32.595061067215951</v>
      </c>
      <c r="D17" s="22">
        <v>1.029206972052745</v>
      </c>
      <c r="E17" s="18">
        <v>32.593217786478412</v>
      </c>
      <c r="G17" s="18">
        <v>4.1242496131889048</v>
      </c>
      <c r="H17" s="23">
        <v>2.535959931858712</v>
      </c>
      <c r="I17" s="24">
        <v>0.86762941572547847</v>
      </c>
      <c r="J17" s="18">
        <v>3.8921498113534221</v>
      </c>
      <c r="K17" s="18"/>
      <c r="L17" s="18"/>
      <c r="M17" s="23"/>
      <c r="N17" s="24"/>
      <c r="O17" s="18"/>
      <c r="P17" s="18"/>
      <c r="Q17" s="18">
        <v>0.49325355160896273</v>
      </c>
      <c r="R17" s="18">
        <v>30.644791966203648</v>
      </c>
      <c r="T17" s="21"/>
      <c r="U17" s="21"/>
      <c r="V17" s="21"/>
      <c r="W17" s="21"/>
      <c r="Y17" s="21">
        <v>110</v>
      </c>
      <c r="Z17" s="21">
        <v>54</v>
      </c>
      <c r="AA17" s="21">
        <v>679</v>
      </c>
      <c r="AB17" s="21">
        <v>41</v>
      </c>
      <c r="AC17" s="21">
        <v>25</v>
      </c>
      <c r="AD17" s="21">
        <v>12</v>
      </c>
      <c r="AE17" s="21">
        <v>654</v>
      </c>
      <c r="AF17" s="21">
        <v>43</v>
      </c>
    </row>
    <row r="18" spans="1:35" x14ac:dyDescent="0.25">
      <c r="A18" s="17" t="s">
        <v>384</v>
      </c>
      <c r="B18" s="21">
        <v>10636.381004517671</v>
      </c>
      <c r="C18" s="18">
        <v>32.227817674963028</v>
      </c>
      <c r="D18" s="22">
        <v>1.072177555902228</v>
      </c>
      <c r="E18" s="18">
        <v>32.31591006833834</v>
      </c>
      <c r="G18" s="18">
        <v>4.2070265433554876</v>
      </c>
      <c r="H18" s="23">
        <v>2.4605685697276338</v>
      </c>
      <c r="I18" s="24">
        <v>0.91241685260954353</v>
      </c>
      <c r="J18" s="18">
        <v>3.8773390374597851</v>
      </c>
      <c r="K18" s="18"/>
      <c r="L18" s="18"/>
      <c r="M18" s="23"/>
      <c r="N18" s="24"/>
      <c r="O18" s="18"/>
      <c r="P18" s="18"/>
      <c r="Q18" s="18">
        <v>0.49452950598313611</v>
      </c>
      <c r="R18" s="18">
        <v>30.644031905050181</v>
      </c>
      <c r="T18" s="21"/>
      <c r="U18" s="21"/>
      <c r="V18" s="21"/>
      <c r="W18" s="21"/>
      <c r="Y18" s="21">
        <v>95</v>
      </c>
      <c r="Z18" s="21">
        <v>49</v>
      </c>
      <c r="AA18" s="21">
        <v>630</v>
      </c>
      <c r="AB18" s="21">
        <v>43</v>
      </c>
      <c r="AC18" s="21">
        <v>22</v>
      </c>
      <c r="AD18" s="21">
        <v>11</v>
      </c>
      <c r="AE18" s="21">
        <v>608</v>
      </c>
      <c r="AF18" s="21">
        <v>44</v>
      </c>
    </row>
    <row r="19" spans="1:35" x14ac:dyDescent="0.25">
      <c r="A19" s="17" t="s">
        <v>385</v>
      </c>
      <c r="B19" s="21">
        <v>10660.214620902991</v>
      </c>
      <c r="C19" s="18">
        <v>32.985747044732271</v>
      </c>
      <c r="D19" s="22">
        <v>1.0954091467736931</v>
      </c>
      <c r="E19" s="18">
        <v>33.211199874331463</v>
      </c>
      <c r="G19" s="18">
        <v>4.1971872552365959</v>
      </c>
      <c r="H19" s="23">
        <v>2.5710995888115868</v>
      </c>
      <c r="I19" s="24">
        <v>0.88068867426369069</v>
      </c>
      <c r="J19" s="18">
        <v>3.9146851674061072</v>
      </c>
      <c r="K19" s="18"/>
      <c r="L19" s="18"/>
      <c r="M19" s="23"/>
      <c r="N19" s="24"/>
      <c r="O19" s="18"/>
      <c r="P19" s="18"/>
      <c r="Q19" s="18">
        <v>0.50689018141519582</v>
      </c>
      <c r="R19" s="18">
        <v>30.656112950419789</v>
      </c>
      <c r="T19" s="21"/>
      <c r="U19" s="21"/>
      <c r="V19" s="21"/>
      <c r="W19" s="21"/>
      <c r="Y19" s="21">
        <v>55</v>
      </c>
      <c r="Z19" s="21">
        <v>48</v>
      </c>
      <c r="AA19" s="21">
        <v>647</v>
      </c>
      <c r="AB19" s="21">
        <v>49</v>
      </c>
      <c r="AC19" s="21">
        <v>13</v>
      </c>
      <c r="AD19" s="21">
        <v>11</v>
      </c>
      <c r="AE19" s="21">
        <v>635</v>
      </c>
      <c r="AF19" s="21">
        <v>51</v>
      </c>
    </row>
    <row r="20" spans="1:35" x14ac:dyDescent="0.25">
      <c r="A20" s="17" t="s">
        <v>386</v>
      </c>
      <c r="B20" s="21">
        <v>10341.709059909161</v>
      </c>
      <c r="C20" s="18">
        <v>32.722933898348039</v>
      </c>
      <c r="D20" s="22">
        <v>1.189824879277932</v>
      </c>
      <c r="E20" s="18">
        <v>33.561543198742903</v>
      </c>
      <c r="G20" s="18">
        <v>4.2244638766950411</v>
      </c>
      <c r="H20" s="23">
        <v>2.595799734852978</v>
      </c>
      <c r="I20" s="24">
        <v>0.83882919308044135</v>
      </c>
      <c r="J20" s="18">
        <v>3.8924977372635681</v>
      </c>
      <c r="K20" s="18"/>
      <c r="L20" s="18"/>
      <c r="M20" s="23"/>
      <c r="N20" s="24"/>
      <c r="O20" s="18"/>
      <c r="P20" s="18"/>
      <c r="Q20" s="18">
        <v>0.51470861159450221</v>
      </c>
      <c r="R20" s="18">
        <v>30.634683880843362</v>
      </c>
      <c r="T20" s="21"/>
      <c r="U20" s="21"/>
      <c r="V20" s="21"/>
      <c r="W20" s="21"/>
      <c r="Y20" s="21">
        <v>133</v>
      </c>
      <c r="Z20" s="21">
        <v>44</v>
      </c>
      <c r="AA20" s="21">
        <v>629</v>
      </c>
      <c r="AB20" s="21">
        <v>42</v>
      </c>
      <c r="AC20" s="21">
        <v>31</v>
      </c>
      <c r="AD20" s="21">
        <v>10</v>
      </c>
      <c r="AE20" s="21">
        <v>598</v>
      </c>
      <c r="AF20" s="21">
        <v>44</v>
      </c>
    </row>
    <row r="21" spans="1:35" x14ac:dyDescent="0.25">
      <c r="A21" s="17" t="s">
        <v>387</v>
      </c>
      <c r="B21" s="21">
        <v>10305.694213693279</v>
      </c>
      <c r="C21" s="18">
        <v>32.244459432914567</v>
      </c>
      <c r="D21" s="22">
        <v>1.1494768956048711</v>
      </c>
      <c r="E21" s="18">
        <v>33.51084829756649</v>
      </c>
      <c r="G21" s="18">
        <v>4.1551737766893719</v>
      </c>
      <c r="H21" s="23">
        <v>2.4978263886734888</v>
      </c>
      <c r="I21" s="24">
        <v>0.84767460981764997</v>
      </c>
      <c r="J21" s="18">
        <v>3.874020677794956</v>
      </c>
      <c r="K21" s="18"/>
      <c r="L21" s="18"/>
      <c r="M21" s="23"/>
      <c r="N21" s="24"/>
      <c r="O21" s="18"/>
      <c r="P21" s="18"/>
      <c r="Q21" s="18">
        <v>0.522325505412775</v>
      </c>
      <c r="R21" s="18">
        <v>30.65216179195377</v>
      </c>
      <c r="T21" s="21"/>
      <c r="U21" s="21"/>
      <c r="V21" s="21"/>
      <c r="W21" s="21"/>
      <c r="Y21" s="21">
        <v>45</v>
      </c>
      <c r="Z21" s="21">
        <v>48</v>
      </c>
      <c r="AA21" s="21">
        <v>608</v>
      </c>
      <c r="AB21" s="21">
        <v>43</v>
      </c>
      <c r="AC21" s="21">
        <v>10</v>
      </c>
      <c r="AD21" s="21">
        <v>11</v>
      </c>
      <c r="AE21" s="21">
        <v>597</v>
      </c>
      <c r="AF21" s="21">
        <v>46</v>
      </c>
      <c r="AI21" s="25"/>
    </row>
    <row r="22" spans="1:35" x14ac:dyDescent="0.25">
      <c r="B22" s="21"/>
      <c r="C22" s="18"/>
      <c r="D22" s="22"/>
      <c r="E22" s="18"/>
      <c r="G22" s="18"/>
      <c r="H22" s="23"/>
      <c r="I22" s="24"/>
      <c r="J22" s="18"/>
      <c r="K22" s="18"/>
      <c r="L22" s="18"/>
      <c r="M22" s="23"/>
      <c r="N22" s="24"/>
      <c r="O22" s="18"/>
      <c r="P22" s="18"/>
      <c r="T22" s="21"/>
      <c r="U22" s="21"/>
      <c r="V22" s="21"/>
      <c r="W22" s="21"/>
      <c r="Y22" s="21"/>
      <c r="Z22" s="21"/>
      <c r="AA22" s="21"/>
      <c r="AB22" s="21"/>
      <c r="AC22" s="21"/>
      <c r="AD22" s="21"/>
      <c r="AE22" s="21"/>
      <c r="AF22" s="21"/>
    </row>
    <row r="23" spans="1:35" x14ac:dyDescent="0.25">
      <c r="A23" s="17" t="s">
        <v>388</v>
      </c>
      <c r="B23" s="21">
        <v>293.35941630747118</v>
      </c>
      <c r="C23" s="18">
        <v>4.3479522611370642</v>
      </c>
      <c r="D23" s="22">
        <v>-1.480353599486504E-4</v>
      </c>
      <c r="E23" s="18">
        <v>5.2573845667019337E-2</v>
      </c>
      <c r="G23" s="18">
        <v>20.624050365024569</v>
      </c>
      <c r="H23" s="23">
        <v>6.0984132609964101</v>
      </c>
      <c r="I23" s="24">
        <v>0.1329107187933378</v>
      </c>
      <c r="J23" s="18">
        <v>16.92819013804791</v>
      </c>
      <c r="K23" s="18"/>
      <c r="L23" s="18">
        <v>20.688905869317097</v>
      </c>
      <c r="M23" s="23">
        <v>6.3048112027162926</v>
      </c>
      <c r="N23" s="24">
        <v>0.1329107187933378</v>
      </c>
      <c r="O23" s="18">
        <v>17.01333657310942</v>
      </c>
      <c r="P23" s="18"/>
      <c r="Q23" s="18">
        <v>-42.807678066176237</v>
      </c>
      <c r="R23" s="18">
        <v>-52.312885603012568</v>
      </c>
      <c r="T23" s="21">
        <v>2136.775080322026</v>
      </c>
      <c r="U23" s="21">
        <v>270.78592465629845</v>
      </c>
      <c r="V23" s="21">
        <v>304.2918375119956</v>
      </c>
      <c r="W23" s="21">
        <v>18.712084903480729</v>
      </c>
      <c r="Y23" s="21">
        <v>87</v>
      </c>
      <c r="Z23" s="21">
        <v>46</v>
      </c>
      <c r="AA23" s="21">
        <v>10</v>
      </c>
      <c r="AB23" s="21">
        <v>25</v>
      </c>
      <c r="AC23" s="21">
        <v>20</v>
      </c>
      <c r="AD23" s="21">
        <v>10</v>
      </c>
      <c r="AE23" s="21">
        <v>-10</v>
      </c>
      <c r="AF23" s="21">
        <v>26</v>
      </c>
      <c r="AH23" s="26"/>
    </row>
    <row r="24" spans="1:35" x14ac:dyDescent="0.25">
      <c r="A24" s="17" t="s">
        <v>389</v>
      </c>
      <c r="B24" s="21">
        <v>253.78043377674979</v>
      </c>
      <c r="C24" s="18">
        <v>4.2203356323289718</v>
      </c>
      <c r="D24" s="22">
        <v>-1.4996666624786991E-4</v>
      </c>
      <c r="E24" s="18">
        <v>4.1041948560337431E-2</v>
      </c>
      <c r="G24" s="18">
        <v>23.146205251083551</v>
      </c>
      <c r="H24" s="23">
        <v>6.5092782880717994</v>
      </c>
      <c r="I24" s="24">
        <v>9.5783153315926406E-2</v>
      </c>
      <c r="J24" s="18">
        <v>30.803314165306929</v>
      </c>
      <c r="K24" s="18"/>
      <c r="L24" s="18">
        <v>23.218992060049221</v>
      </c>
      <c r="M24" s="23">
        <v>6.7030369110995469</v>
      </c>
      <c r="N24" s="24">
        <v>9.5783153315926406E-2</v>
      </c>
      <c r="O24" s="18">
        <v>30.850189036156621</v>
      </c>
      <c r="P24" s="18"/>
      <c r="Q24" s="18">
        <v>-35.568446590142543</v>
      </c>
      <c r="R24" s="18">
        <v>-59.366165325005973</v>
      </c>
      <c r="T24" s="21">
        <v>1543.5224930796749</v>
      </c>
      <c r="U24" s="21">
        <v>489.97541262832328</v>
      </c>
      <c r="V24" s="21">
        <v>271.8230728781582</v>
      </c>
      <c r="W24" s="21">
        <v>17.816953636112657</v>
      </c>
      <c r="Y24" s="21">
        <v>72</v>
      </c>
      <c r="Z24" s="21">
        <v>46</v>
      </c>
      <c r="AA24" s="21">
        <v>34</v>
      </c>
      <c r="AB24" s="21">
        <v>24</v>
      </c>
      <c r="AC24" s="21">
        <v>16</v>
      </c>
      <c r="AD24" s="21">
        <v>10</v>
      </c>
      <c r="AE24" s="21">
        <v>16</v>
      </c>
      <c r="AF24" s="21">
        <v>26</v>
      </c>
      <c r="AH24" s="26"/>
    </row>
    <row r="25" spans="1:35" x14ac:dyDescent="0.25">
      <c r="A25" s="17" t="s">
        <v>390</v>
      </c>
      <c r="B25" s="21">
        <v>278.13906012950957</v>
      </c>
      <c r="C25" s="18">
        <v>4.5184885610966354</v>
      </c>
      <c r="D25" s="22">
        <v>1.167323830582071E-2</v>
      </c>
      <c r="E25" s="18">
        <v>5.0055507523237293E-2</v>
      </c>
      <c r="G25" s="18">
        <v>22.80439109925037</v>
      </c>
      <c r="H25" s="23">
        <v>8.1129090574844724</v>
      </c>
      <c r="I25" s="24">
        <v>0.1211264366003683</v>
      </c>
      <c r="J25" s="18">
        <v>25.211774041261702</v>
      </c>
      <c r="K25" s="18"/>
      <c r="L25" s="18">
        <v>22.876103020946125</v>
      </c>
      <c r="M25" s="23">
        <v>8.2691773094434016</v>
      </c>
      <c r="N25" s="24">
        <v>0.1211264366003683</v>
      </c>
      <c r="O25" s="18">
        <v>25.26902353292737</v>
      </c>
      <c r="P25" s="18"/>
      <c r="Q25" s="18">
        <v>3.0008132320101319</v>
      </c>
      <c r="R25" s="18">
        <v>105.46572843727481</v>
      </c>
      <c r="T25" s="21">
        <v>1972.883582766977</v>
      </c>
      <c r="U25" s="21">
        <v>392.6752133821085</v>
      </c>
      <c r="V25" s="21">
        <v>275.81147871615633</v>
      </c>
      <c r="W25" s="21">
        <v>22.287742805771074</v>
      </c>
      <c r="Y25" s="21">
        <v>110</v>
      </c>
      <c r="Z25" s="21">
        <v>54</v>
      </c>
      <c r="AA25" s="21">
        <v>14</v>
      </c>
      <c r="AB25" s="21">
        <v>26</v>
      </c>
      <c r="AC25" s="21">
        <v>25</v>
      </c>
      <c r="AD25" s="21">
        <v>12</v>
      </c>
      <c r="AE25" s="21">
        <v>-1</v>
      </c>
      <c r="AF25" s="21">
        <v>31</v>
      </c>
      <c r="AH25" s="26"/>
    </row>
    <row r="26" spans="1:35" x14ac:dyDescent="0.25">
      <c r="A26" s="17" t="s">
        <v>391</v>
      </c>
      <c r="B26" s="21">
        <v>223.8155068937553</v>
      </c>
      <c r="C26" s="18">
        <v>3.8399521714453151</v>
      </c>
      <c r="D26" s="22">
        <v>-6.7108434920731558E-4</v>
      </c>
      <c r="E26" s="18">
        <v>3.3778332020265138E-3</v>
      </c>
      <c r="G26" s="18">
        <v>23.36950493317584</v>
      </c>
      <c r="H26" s="23">
        <v>6.4252144162756037</v>
      </c>
      <c r="I26" s="24">
        <v>0.110770056300858</v>
      </c>
      <c r="J26" s="18">
        <v>21.389980067265569</v>
      </c>
      <c r="K26" s="18"/>
      <c r="L26" s="18">
        <v>23.44299394239966</v>
      </c>
      <c r="M26" s="23">
        <v>6.6214334018485648</v>
      </c>
      <c r="N26" s="24">
        <v>0.110770056300858</v>
      </c>
      <c r="O26" s="18">
        <v>21.457428720096409</v>
      </c>
      <c r="P26" s="18"/>
      <c r="Q26" s="18">
        <v>0.49286427785019049</v>
      </c>
      <c r="R26" s="18">
        <v>692.16757350843886</v>
      </c>
      <c r="T26" s="21">
        <v>1812.0856494654668</v>
      </c>
      <c r="U26" s="21">
        <v>345.95389557325188</v>
      </c>
      <c r="V26" s="21">
        <v>269.27925263591749</v>
      </c>
      <c r="W26" s="21">
        <v>17.439267810206331</v>
      </c>
      <c r="Y26" s="21">
        <v>-20</v>
      </c>
      <c r="Z26" s="21">
        <v>47</v>
      </c>
      <c r="AA26" s="21">
        <v>26</v>
      </c>
      <c r="AB26" s="21">
        <v>19</v>
      </c>
      <c r="AC26" s="21">
        <v>-4</v>
      </c>
      <c r="AD26" s="21">
        <v>11</v>
      </c>
      <c r="AE26" s="21">
        <v>36</v>
      </c>
      <c r="AF26" s="21">
        <v>24</v>
      </c>
      <c r="AH26" s="26"/>
    </row>
    <row r="27" spans="1:35" x14ac:dyDescent="0.25">
      <c r="A27" s="17" t="s">
        <v>392</v>
      </c>
      <c r="B27" s="21">
        <v>309.65368421052642</v>
      </c>
      <c r="C27" s="18">
        <v>5.706557423472403</v>
      </c>
      <c r="D27" s="22">
        <v>-5.6241198206547643E-4</v>
      </c>
      <c r="E27" s="18">
        <v>3.533073101857858E-2</v>
      </c>
      <c r="G27" s="18">
        <v>24.69684687438448</v>
      </c>
      <c r="H27" s="23">
        <v>6.7817456459861853</v>
      </c>
      <c r="I27" s="24">
        <v>5.6349050909662572E-2</v>
      </c>
      <c r="J27" s="18">
        <v>30.780618132570162</v>
      </c>
      <c r="K27" s="18"/>
      <c r="L27" s="18">
        <v>24.774509914869963</v>
      </c>
      <c r="M27" s="23">
        <v>6.9679318313867409</v>
      </c>
      <c r="N27" s="24">
        <v>5.6349050909662572E-2</v>
      </c>
      <c r="O27" s="18">
        <v>30.827527513946151</v>
      </c>
      <c r="P27" s="18"/>
      <c r="Q27" s="18">
        <v>-4.7385121701347002</v>
      </c>
      <c r="R27" s="18">
        <v>-78.509489275686789</v>
      </c>
      <c r="T27" s="21">
        <v>466.14801846923297</v>
      </c>
      <c r="U27" s="21">
        <v>567.66644989042015</v>
      </c>
      <c r="V27" s="21">
        <v>255.08923234769804</v>
      </c>
      <c r="W27" s="21">
        <v>17.403848838646581</v>
      </c>
      <c r="Y27" s="21">
        <v>120</v>
      </c>
      <c r="Z27" s="21">
        <v>50</v>
      </c>
      <c r="AA27" s="21">
        <v>-25</v>
      </c>
      <c r="AB27" s="21">
        <v>22</v>
      </c>
      <c r="AC27" s="21">
        <v>27</v>
      </c>
      <c r="AD27" s="21">
        <v>11</v>
      </c>
      <c r="AE27" s="21">
        <v>-49</v>
      </c>
      <c r="AF27" s="21">
        <v>26</v>
      </c>
      <c r="AH27" s="26"/>
    </row>
    <row r="28" spans="1:35" x14ac:dyDescent="0.25">
      <c r="A28" s="17" t="s">
        <v>393</v>
      </c>
      <c r="B28" s="21">
        <v>229.56220012381951</v>
      </c>
      <c r="C28" s="18">
        <v>4.0126023869054439</v>
      </c>
      <c r="D28" s="22">
        <v>-6.6709009385521262E-4</v>
      </c>
      <c r="E28" s="18">
        <v>2.2433127194840051E-2</v>
      </c>
      <c r="G28" s="18">
        <v>22.92129113147076</v>
      </c>
      <c r="H28" s="23">
        <v>7.50938455639466</v>
      </c>
      <c r="I28" s="24">
        <v>0.10435987904367219</v>
      </c>
      <c r="J28" s="18">
        <v>25.643316055765581</v>
      </c>
      <c r="K28" s="18"/>
      <c r="L28" s="18">
        <v>22.99337066333073</v>
      </c>
      <c r="M28" s="23">
        <v>7.6779461065976911</v>
      </c>
      <c r="N28" s="24">
        <v>0.10435987904367219</v>
      </c>
      <c r="O28" s="18">
        <v>25.699604244732733</v>
      </c>
      <c r="P28" s="18"/>
      <c r="Q28" s="18">
        <v>-4.3955448808246116</v>
      </c>
      <c r="R28" s="18">
        <v>-103.6660847494753</v>
      </c>
      <c r="T28" s="21">
        <v>1703.0622121968283</v>
      </c>
      <c r="U28" s="21">
        <v>410.75854081592729</v>
      </c>
      <c r="V28" s="21">
        <v>274.43434312384841</v>
      </c>
      <c r="W28" s="21">
        <v>20.595770747443339</v>
      </c>
      <c r="Y28" s="21">
        <v>-13</v>
      </c>
      <c r="Z28" s="21">
        <v>44</v>
      </c>
      <c r="AA28" s="21">
        <v>3</v>
      </c>
      <c r="AB28" s="21">
        <v>21</v>
      </c>
      <c r="AC28" s="21">
        <v>-3</v>
      </c>
      <c r="AD28" s="21">
        <v>10</v>
      </c>
      <c r="AE28" s="21">
        <v>7</v>
      </c>
      <c r="AF28" s="21">
        <v>24</v>
      </c>
      <c r="AH28" s="26"/>
    </row>
    <row r="29" spans="1:35" x14ac:dyDescent="0.25">
      <c r="A29" s="17" t="s">
        <v>394</v>
      </c>
      <c r="B29" s="21">
        <v>262.0780450422273</v>
      </c>
      <c r="C29" s="18">
        <v>4.9750048083582596</v>
      </c>
      <c r="D29" s="22">
        <v>1.3837759976774529E-2</v>
      </c>
      <c r="E29" s="18">
        <v>2.3681309079849361E-2</v>
      </c>
      <c r="G29" s="18">
        <v>25.669459147193521</v>
      </c>
      <c r="H29" s="23">
        <v>6.1805651597352282</v>
      </c>
      <c r="I29" s="24">
        <v>8.1102514810620724E-2</v>
      </c>
      <c r="J29" s="18">
        <v>24.332733296361361</v>
      </c>
      <c r="K29" s="18"/>
      <c r="L29" s="18">
        <v>25.750180716838781</v>
      </c>
      <c r="M29" s="23">
        <v>6.3843077693460977</v>
      </c>
      <c r="N29" s="24">
        <v>8.1102514810620724E-2</v>
      </c>
      <c r="O29" s="18">
        <v>24.392046032915175</v>
      </c>
      <c r="P29" s="18"/>
      <c r="Q29" s="18">
        <v>-9.5761033061125572E-2</v>
      </c>
      <c r="R29" s="18">
        <v>-514.38045796511562</v>
      </c>
      <c r="T29" s="21">
        <v>1223.929623245758</v>
      </c>
      <c r="U29" s="21">
        <v>416.52720759569297</v>
      </c>
      <c r="V29" s="21">
        <v>245.60569781846792</v>
      </c>
      <c r="W29" s="21">
        <v>15.366945896689884</v>
      </c>
      <c r="Y29" s="21">
        <v>42</v>
      </c>
      <c r="Z29" s="21">
        <v>49</v>
      </c>
      <c r="AA29" s="21">
        <v>28</v>
      </c>
      <c r="AB29" s="21">
        <v>23</v>
      </c>
      <c r="AC29" s="21">
        <v>10</v>
      </c>
      <c r="AD29" s="21">
        <v>11</v>
      </c>
      <c r="AE29" s="21">
        <v>18</v>
      </c>
      <c r="AF29" s="21">
        <v>27</v>
      </c>
      <c r="AH29" s="26"/>
    </row>
    <row r="30" spans="1:35" x14ac:dyDescent="0.25">
      <c r="A30" s="17" t="s">
        <v>395</v>
      </c>
      <c r="B30" s="21">
        <v>229.0498021462102</v>
      </c>
      <c r="C30" s="18">
        <v>4.2664942166565529</v>
      </c>
      <c r="D30" s="22">
        <v>1.4044041468955021E-2</v>
      </c>
      <c r="E30" s="18">
        <v>2.9595603722154671E-2</v>
      </c>
      <c r="G30" s="18">
        <v>23.651691724657841</v>
      </c>
      <c r="H30" s="23">
        <v>6.914792339180301</v>
      </c>
      <c r="I30" s="24">
        <v>8.7305399141451162E-2</v>
      </c>
      <c r="J30" s="18">
        <v>26.714486980048669</v>
      </c>
      <c r="K30" s="18"/>
      <c r="L30" s="18">
        <v>23.726068113729088</v>
      </c>
      <c r="M30" s="23">
        <v>7.0974892105579546</v>
      </c>
      <c r="N30" s="24">
        <v>8.7305399141451162E-2</v>
      </c>
      <c r="O30" s="18">
        <v>26.768522831997842</v>
      </c>
      <c r="P30" s="18"/>
      <c r="Q30" s="18">
        <v>-0.15664396929066801</v>
      </c>
      <c r="R30" s="18">
        <v>-31.474282014052989</v>
      </c>
      <c r="T30" s="21">
        <v>1367.2441621882926</v>
      </c>
      <c r="U30" s="21">
        <v>443.29430509279587</v>
      </c>
      <c r="V30" s="21">
        <v>266.1319080723394</v>
      </c>
      <c r="W30" s="21">
        <v>18.477589713298357</v>
      </c>
      <c r="Y30" s="21">
        <v>39</v>
      </c>
      <c r="Z30" s="21">
        <v>40</v>
      </c>
      <c r="AA30" s="21">
        <v>-11</v>
      </c>
      <c r="AB30" s="21">
        <v>22</v>
      </c>
      <c r="AC30" s="21">
        <v>8.9</v>
      </c>
      <c r="AD30" s="21">
        <v>9.1</v>
      </c>
      <c r="AE30" s="21">
        <v>-20</v>
      </c>
      <c r="AF30" s="21">
        <v>24</v>
      </c>
      <c r="AH30" s="26"/>
    </row>
    <row r="31" spans="1:35" x14ac:dyDescent="0.25">
      <c r="A31" s="17" t="s">
        <v>396</v>
      </c>
      <c r="B31" s="21">
        <v>286.97913827048308</v>
      </c>
      <c r="C31" s="18">
        <v>5.1427326601769909</v>
      </c>
      <c r="D31" s="22">
        <v>-1.4823781875413891E-4</v>
      </c>
      <c r="E31" s="18">
        <v>8.0768766579338874E-2</v>
      </c>
      <c r="G31" s="18">
        <v>22.794775933477862</v>
      </c>
      <c r="H31" s="23">
        <v>6.2356272252443166</v>
      </c>
      <c r="I31" s="24">
        <v>0.10531975920782551</v>
      </c>
      <c r="J31" s="18">
        <v>18.703054219843729</v>
      </c>
      <c r="K31" s="18"/>
      <c r="L31" s="18">
        <v>22.86645761880326</v>
      </c>
      <c r="M31" s="23">
        <v>6.4376274272598399</v>
      </c>
      <c r="N31" s="24">
        <v>0.10531975920782551</v>
      </c>
      <c r="O31" s="18">
        <v>18.78015540804746</v>
      </c>
      <c r="P31" s="18"/>
      <c r="Q31" s="18">
        <v>-66.505882718981169</v>
      </c>
      <c r="R31" s="18">
        <v>-40.004080193879197</v>
      </c>
      <c r="T31" s="21">
        <v>1719.9040060349043</v>
      </c>
      <c r="U31" s="21">
        <v>310.29399412571956</v>
      </c>
      <c r="V31" s="21">
        <v>275.92536524958228</v>
      </c>
      <c r="W31" s="21">
        <v>17.364849148338465</v>
      </c>
      <c r="Y31" s="21">
        <v>11</v>
      </c>
      <c r="Z31" s="21">
        <v>42</v>
      </c>
      <c r="AA31" s="21">
        <v>7</v>
      </c>
      <c r="AB31" s="21">
        <v>22</v>
      </c>
      <c r="AC31" s="21">
        <v>2.5</v>
      </c>
      <c r="AD31" s="21">
        <v>9.6</v>
      </c>
      <c r="AE31" s="21">
        <v>5</v>
      </c>
      <c r="AF31" s="21">
        <v>25</v>
      </c>
      <c r="AH31" s="26"/>
    </row>
    <row r="32" spans="1:35" x14ac:dyDescent="0.25">
      <c r="A32" s="17" t="s">
        <v>397</v>
      </c>
      <c r="B32" s="21">
        <v>248.72475255241241</v>
      </c>
      <c r="C32" s="18">
        <v>4.5814284522258628</v>
      </c>
      <c r="D32" s="22"/>
      <c r="E32" s="18">
        <v>7.029912082663195E-2</v>
      </c>
      <c r="G32" s="18">
        <v>23.38860066276213</v>
      </c>
      <c r="H32" s="23">
        <v>6.3107396666425899</v>
      </c>
      <c r="I32" s="24">
        <v>8.0569242883091349E-2</v>
      </c>
      <c r="J32" s="18">
        <v>24.027687705959561</v>
      </c>
      <c r="K32" s="18"/>
      <c r="L32" s="18">
        <v>23.462149721450057</v>
      </c>
      <c r="M32" s="23">
        <v>6.5104097520921238</v>
      </c>
      <c r="N32" s="24">
        <v>8.0569242883091349E-2</v>
      </c>
      <c r="O32" s="18">
        <v>24.087751586545394</v>
      </c>
      <c r="P32" s="18"/>
      <c r="T32" s="21">
        <v>1210.9573449513987</v>
      </c>
      <c r="U32" s="21">
        <v>412.68977515391839</v>
      </c>
      <c r="V32" s="21">
        <v>269.06392336203027</v>
      </c>
      <c r="W32" s="21">
        <v>17.133836883522463</v>
      </c>
      <c r="Y32" s="21">
        <v>37</v>
      </c>
      <c r="Z32" s="21">
        <v>45</v>
      </c>
      <c r="AA32" s="21">
        <v>-2</v>
      </c>
      <c r="AB32" s="21">
        <v>19</v>
      </c>
      <c r="AC32" s="21">
        <v>8</v>
      </c>
      <c r="AD32" s="21">
        <v>10</v>
      </c>
      <c r="AE32" s="21">
        <v>-15</v>
      </c>
      <c r="AF32" s="21">
        <v>21</v>
      </c>
      <c r="AH32" s="26"/>
    </row>
    <row r="33" spans="1:35" x14ac:dyDescent="0.25">
      <c r="B33" s="21"/>
      <c r="C33" s="18"/>
      <c r="D33" s="22"/>
      <c r="E33" s="18"/>
      <c r="G33" s="18"/>
      <c r="H33" s="23"/>
      <c r="I33" s="24"/>
      <c r="J33" s="18"/>
      <c r="K33" s="18"/>
      <c r="L33" s="18"/>
      <c r="M33" s="23"/>
      <c r="N33" s="24"/>
      <c r="O33" s="18"/>
      <c r="P33" s="18"/>
      <c r="T33" s="21"/>
      <c r="U33" s="21"/>
      <c r="V33" s="21"/>
      <c r="W33" s="21"/>
      <c r="Y33" s="21"/>
      <c r="Z33" s="21"/>
      <c r="AA33" s="21"/>
      <c r="AB33" s="21"/>
      <c r="AC33" s="21"/>
      <c r="AD33" s="21"/>
      <c r="AE33" s="21"/>
      <c r="AF33" s="21"/>
    </row>
    <row r="34" spans="1:35" x14ac:dyDescent="0.25">
      <c r="A34" s="17" t="s">
        <v>398</v>
      </c>
      <c r="B34" s="21">
        <v>26.495930548019562</v>
      </c>
      <c r="C34" s="18">
        <v>2.8637218043159058</v>
      </c>
      <c r="D34" s="22">
        <v>-2.0086608350592021E-4</v>
      </c>
      <c r="E34" s="18">
        <v>8.0639379015356883E-3</v>
      </c>
      <c r="G34" s="18">
        <v>152.76080386375361</v>
      </c>
      <c r="H34" s="23">
        <v>27.724840171568211</v>
      </c>
      <c r="I34" s="24">
        <v>0.37270677689565918</v>
      </c>
      <c r="J34" s="18">
        <v>239.8616987846282</v>
      </c>
      <c r="K34" s="18"/>
      <c r="L34" s="18">
        <v>153.24118375011759</v>
      </c>
      <c r="M34" s="23">
        <v>27.770969780312004</v>
      </c>
      <c r="N34" s="24">
        <v>0.37270677689565918</v>
      </c>
      <c r="O34" s="18">
        <v>239.86772301384721</v>
      </c>
      <c r="P34" s="18"/>
      <c r="Q34" s="18">
        <v>-7.5160380780651277</v>
      </c>
      <c r="R34" s="18">
        <v>-292.68748406445218</v>
      </c>
      <c r="T34" s="21">
        <v>3802.4577695421412</v>
      </c>
      <c r="U34" s="21">
        <v>1764.9853968970756</v>
      </c>
      <c r="V34" s="21">
        <v>41.930449296442404</v>
      </c>
      <c r="W34" s="21">
        <v>11.596267454201787</v>
      </c>
      <c r="Y34" s="21">
        <v>58</v>
      </c>
      <c r="Z34" s="21">
        <v>56</v>
      </c>
      <c r="AA34" s="21">
        <v>32</v>
      </c>
      <c r="AB34" s="21">
        <v>29</v>
      </c>
      <c r="AC34" s="21">
        <v>13</v>
      </c>
      <c r="AD34" s="21">
        <v>13</v>
      </c>
      <c r="AE34" s="21">
        <v>19</v>
      </c>
      <c r="AF34" s="21">
        <v>32</v>
      </c>
    </row>
    <row r="35" spans="1:35" x14ac:dyDescent="0.25">
      <c r="A35" s="17" t="s">
        <v>399</v>
      </c>
      <c r="B35" s="21">
        <v>24.634868421052659</v>
      </c>
      <c r="C35" s="18">
        <v>2.9372086002874842</v>
      </c>
      <c r="D35" s="22">
        <v>-1.9553009722617139E-4</v>
      </c>
      <c r="E35" s="18">
        <v>1.380386932217251E-3</v>
      </c>
      <c r="G35" s="18">
        <v>169.49054882667539</v>
      </c>
      <c r="H35" s="23">
        <v>29.943215927770851</v>
      </c>
      <c r="I35" s="24">
        <v>-3.759660625740395E-2</v>
      </c>
      <c r="J35" s="18">
        <v>-726.86826118607416</v>
      </c>
      <c r="K35" s="18"/>
      <c r="L35" s="18">
        <v>170.02353797392908</v>
      </c>
      <c r="M35" s="23">
        <v>29.985933036961015</v>
      </c>
      <c r="N35" s="24">
        <v>-3.759660625740395E-2</v>
      </c>
      <c r="O35" s="18">
        <v>726.87024916395285</v>
      </c>
      <c r="P35" s="18"/>
      <c r="Q35" s="18">
        <v>-1.984887697766482</v>
      </c>
      <c r="R35" s="18">
        <v>-941.99399996591706</v>
      </c>
      <c r="T35" s="21"/>
      <c r="U35" s="21"/>
      <c r="V35" s="21">
        <v>37.803770277771115</v>
      </c>
      <c r="W35" s="21">
        <v>11.292742741757564</v>
      </c>
      <c r="Y35" s="21">
        <v>47</v>
      </c>
      <c r="Z35" s="21">
        <v>50</v>
      </c>
      <c r="AA35" s="21">
        <v>22</v>
      </c>
      <c r="AB35" s="21">
        <v>24</v>
      </c>
      <c r="AC35" s="21">
        <v>11</v>
      </c>
      <c r="AD35" s="21">
        <v>11</v>
      </c>
      <c r="AE35" s="21">
        <v>11</v>
      </c>
      <c r="AF35" s="21">
        <v>24</v>
      </c>
    </row>
    <row r="36" spans="1:35" x14ac:dyDescent="0.25">
      <c r="A36" s="17" t="s">
        <v>400</v>
      </c>
      <c r="B36" s="21">
        <v>28.6486033050919</v>
      </c>
      <c r="C36" s="18">
        <v>3.2416147406656188</v>
      </c>
      <c r="D36" s="22">
        <v>1.8011739444803311E-2</v>
      </c>
      <c r="E36" s="18">
        <v>3.4012143048780127E-2</v>
      </c>
      <c r="G36" s="18">
        <v>149.69196033811119</v>
      </c>
      <c r="H36" s="23">
        <v>23.813955716283939</v>
      </c>
      <c r="I36" s="24">
        <v>-0.18728339296237179</v>
      </c>
      <c r="J36" s="18">
        <v>-145.18373299312461</v>
      </c>
      <c r="K36" s="18"/>
      <c r="L36" s="18">
        <v>150.16268977313669</v>
      </c>
      <c r="M36" s="23">
        <v>23.867645188772446</v>
      </c>
      <c r="N36" s="24">
        <v>-0.18728339296237179</v>
      </c>
      <c r="O36" s="18">
        <v>145.19368555766775</v>
      </c>
      <c r="P36" s="18"/>
      <c r="Q36" s="18">
        <v>0.43229431136275909</v>
      </c>
      <c r="R36" s="18">
        <v>207.02349609832109</v>
      </c>
      <c r="T36" s="21"/>
      <c r="U36" s="21"/>
      <c r="V36" s="21">
        <v>42.787221295535552</v>
      </c>
      <c r="W36" s="21">
        <v>10.170458473373444</v>
      </c>
      <c r="Y36" s="21">
        <v>54</v>
      </c>
      <c r="Z36" s="21">
        <v>48</v>
      </c>
      <c r="AA36" s="21">
        <v>16</v>
      </c>
      <c r="AB36" s="21">
        <v>22</v>
      </c>
      <c r="AC36" s="21">
        <v>12</v>
      </c>
      <c r="AD36" s="21">
        <v>11</v>
      </c>
      <c r="AE36" s="21">
        <v>7</v>
      </c>
      <c r="AF36" s="21">
        <v>26</v>
      </c>
    </row>
    <row r="37" spans="1:35" x14ac:dyDescent="0.25">
      <c r="A37" s="17" t="s">
        <v>401</v>
      </c>
      <c r="B37" s="21">
        <v>77.503759398496285</v>
      </c>
      <c r="C37" s="18">
        <v>8.2674165945941365</v>
      </c>
      <c r="D37" s="22"/>
      <c r="E37" s="18">
        <v>1.3464548877804031E-2</v>
      </c>
      <c r="G37" s="18">
        <v>145.6173610124174</v>
      </c>
      <c r="H37" s="23">
        <v>9.9301995794000781</v>
      </c>
      <c r="I37" s="24">
        <v>7.9439319132486169E-2</v>
      </c>
      <c r="J37" s="18">
        <v>115.7781850081025</v>
      </c>
      <c r="K37" s="18"/>
      <c r="L37" s="18">
        <v>146.0752772420162</v>
      </c>
      <c r="M37" s="23">
        <v>10.058273394908168</v>
      </c>
      <c r="N37" s="24">
        <v>7.9439319132486169E-2</v>
      </c>
      <c r="O37" s="18">
        <v>115.79066509771161</v>
      </c>
      <c r="P37" s="18"/>
      <c r="T37" s="21">
        <v>1183.1028547920744</v>
      </c>
      <c r="U37" s="21">
        <v>1388.4787580225277</v>
      </c>
      <c r="V37" s="21">
        <v>43.980399068175998</v>
      </c>
      <c r="W37" s="21">
        <v>4.4071060794474377</v>
      </c>
      <c r="Y37" s="21">
        <v>84</v>
      </c>
      <c r="Z37" s="21">
        <v>42</v>
      </c>
      <c r="AA37" s="21">
        <v>12</v>
      </c>
      <c r="AB37" s="21">
        <v>20</v>
      </c>
      <c r="AC37" s="21">
        <v>19.2</v>
      </c>
      <c r="AD37" s="21">
        <v>9.6999999999999993</v>
      </c>
      <c r="AE37" s="21">
        <v>-8</v>
      </c>
      <c r="AF37" s="21">
        <v>23</v>
      </c>
    </row>
    <row r="38" spans="1:35" x14ac:dyDescent="0.25">
      <c r="A38" s="17" t="s">
        <v>402</v>
      </c>
      <c r="B38" s="21">
        <v>67.402457757296432</v>
      </c>
      <c r="C38" s="18">
        <v>8.1488234608502079</v>
      </c>
      <c r="D38" s="22">
        <v>-6.9914645610406805E-5</v>
      </c>
      <c r="E38" s="18">
        <v>-2.1578769346567031E-3</v>
      </c>
      <c r="G38" s="18">
        <v>163.95405977708299</v>
      </c>
      <c r="H38" s="23">
        <v>12.614772659532269</v>
      </c>
      <c r="I38" s="24">
        <v>0.2034468585830807</v>
      </c>
      <c r="J38" s="18">
        <v>42.980319824974792</v>
      </c>
      <c r="K38" s="18"/>
      <c r="L38" s="18">
        <v>164.46963858141342</v>
      </c>
      <c r="M38" s="23">
        <v>12.715836160146246</v>
      </c>
      <c r="N38" s="24">
        <v>0.2034468585830807</v>
      </c>
      <c r="O38" s="18">
        <v>43.013926724458926</v>
      </c>
      <c r="P38" s="18"/>
      <c r="Q38" s="18">
        <v>0.9313249873166326</v>
      </c>
      <c r="R38" s="18">
        <v>1724.673912638048</v>
      </c>
      <c r="T38" s="21">
        <v>2854.0498653617142</v>
      </c>
      <c r="U38" s="21">
        <v>568.68303230272659</v>
      </c>
      <c r="V38" s="21">
        <v>39.076486902830126</v>
      </c>
      <c r="W38" s="21">
        <v>4.9519698643694099</v>
      </c>
      <c r="Y38" s="21">
        <v>82</v>
      </c>
      <c r="Z38" s="21">
        <v>49</v>
      </c>
      <c r="AA38" s="21">
        <v>-7</v>
      </c>
      <c r="AB38" s="21">
        <v>20</v>
      </c>
      <c r="AC38" s="21">
        <v>19</v>
      </c>
      <c r="AD38" s="21">
        <v>11</v>
      </c>
      <c r="AE38" s="21">
        <v>-26</v>
      </c>
      <c r="AF38" s="21">
        <v>23</v>
      </c>
    </row>
    <row r="39" spans="1:35" x14ac:dyDescent="0.25">
      <c r="A39" s="17" t="s">
        <v>403</v>
      </c>
      <c r="B39" s="21">
        <v>61.484203941194913</v>
      </c>
      <c r="C39" s="18">
        <v>7.333328925023646</v>
      </c>
      <c r="D39" s="22">
        <v>5.1557547826759998E-3</v>
      </c>
      <c r="E39" s="18">
        <v>1.6991732181551152E-2</v>
      </c>
      <c r="G39" s="18">
        <v>154.26628153471981</v>
      </c>
      <c r="H39" s="23">
        <v>11.891366147585209</v>
      </c>
      <c r="I39" s="24">
        <v>0.1104567144300304</v>
      </c>
      <c r="J39" s="18">
        <v>117.597111588074</v>
      </c>
      <c r="K39" s="18"/>
      <c r="L39" s="18">
        <v>154.75139562759628</v>
      </c>
      <c r="M39" s="23">
        <v>11.998524444944699</v>
      </c>
      <c r="N39" s="24">
        <v>0.1104567144300304</v>
      </c>
      <c r="O39" s="18">
        <v>117.6093986629382</v>
      </c>
      <c r="P39" s="18"/>
      <c r="Q39" s="18">
        <v>-0.13541459978524861</v>
      </c>
      <c r="T39" s="21">
        <v>1806.9379470745744</v>
      </c>
      <c r="U39" s="21">
        <v>1315.4447515328861</v>
      </c>
      <c r="V39" s="21">
        <v>41.522566956164397</v>
      </c>
      <c r="W39" s="21">
        <v>4.9641725702713302</v>
      </c>
      <c r="Y39" s="21">
        <v>78</v>
      </c>
      <c r="Z39" s="21">
        <v>43</v>
      </c>
      <c r="AA39" s="21">
        <v>14</v>
      </c>
      <c r="AB39" s="21">
        <v>23</v>
      </c>
      <c r="AC39" s="21">
        <v>18</v>
      </c>
      <c r="AD39" s="21">
        <v>9.9</v>
      </c>
      <c r="AE39" s="21">
        <v>-5</v>
      </c>
      <c r="AF39" s="21">
        <v>25</v>
      </c>
    </row>
    <row r="40" spans="1:35" x14ac:dyDescent="0.25">
      <c r="A40" s="17" t="s">
        <v>404</v>
      </c>
      <c r="B40" s="21">
        <v>114.0928433268859</v>
      </c>
      <c r="C40" s="18">
        <v>13.505520288326711</v>
      </c>
      <c r="D40" s="22"/>
      <c r="E40" s="18">
        <v>2.9392034696788239E-2</v>
      </c>
      <c r="G40" s="18">
        <v>150.1429534290468</v>
      </c>
      <c r="H40" s="23">
        <v>12.754314858614491</v>
      </c>
      <c r="I40" s="24">
        <v>0.12950338085069249</v>
      </c>
      <c r="J40" s="18">
        <v>63.16968644842914</v>
      </c>
      <c r="K40" s="18"/>
      <c r="L40" s="18">
        <v>150.61510108133939</v>
      </c>
      <c r="M40" s="23">
        <v>12.854281291175884</v>
      </c>
      <c r="N40" s="24">
        <v>0.12950338085069249</v>
      </c>
      <c r="O40" s="18">
        <v>63.192557204095266</v>
      </c>
      <c r="P40" s="18"/>
      <c r="T40" s="21">
        <v>2091.2369260895139</v>
      </c>
      <c r="U40" s="21">
        <v>824.61089990630899</v>
      </c>
      <c r="V40" s="21">
        <v>42.659123149715256</v>
      </c>
      <c r="W40" s="21">
        <v>5.4631044957896293</v>
      </c>
      <c r="Y40" s="21">
        <v>32</v>
      </c>
      <c r="Z40" s="21">
        <v>59</v>
      </c>
      <c r="AA40" s="21">
        <v>-24</v>
      </c>
      <c r="AB40" s="21">
        <v>28</v>
      </c>
      <c r="AC40" s="21">
        <v>7</v>
      </c>
      <c r="AD40" s="21">
        <v>14</v>
      </c>
      <c r="AE40" s="21">
        <v>-35</v>
      </c>
      <c r="AF40" s="21">
        <v>33</v>
      </c>
    </row>
    <row r="41" spans="1:35" x14ac:dyDescent="0.25">
      <c r="A41" s="17" t="s">
        <v>405</v>
      </c>
      <c r="B41" s="21">
        <v>110.0059559261466</v>
      </c>
      <c r="C41" s="18">
        <v>13.307082661464561</v>
      </c>
      <c r="D41" s="22">
        <v>3.3463157633124752E-3</v>
      </c>
      <c r="E41" s="18">
        <v>3.7335129896918277E-2</v>
      </c>
      <c r="G41" s="18">
        <v>158.06467541258729</v>
      </c>
      <c r="H41" s="23">
        <v>12.614363564546361</v>
      </c>
      <c r="I41" s="24">
        <v>0.20151110451536491</v>
      </c>
      <c r="J41" s="18">
        <v>56.698407965193532</v>
      </c>
      <c r="K41" s="18"/>
      <c r="L41" s="18">
        <v>158.56173414029982</v>
      </c>
      <c r="M41" s="23">
        <v>12.715430316688254</v>
      </c>
      <c r="N41" s="24">
        <v>0.20151110451536491</v>
      </c>
      <c r="O41" s="18">
        <v>56.72388796430937</v>
      </c>
      <c r="P41" s="18"/>
      <c r="Q41" s="18">
        <v>3.9243789626236078E-5</v>
      </c>
      <c r="T41" s="21">
        <v>2838.4745467771659</v>
      </c>
      <c r="U41" s="21">
        <v>711.10378939993188</v>
      </c>
      <c r="V41" s="21">
        <v>40.527883401963912</v>
      </c>
      <c r="W41" s="21">
        <v>5.1350837781378118</v>
      </c>
      <c r="Y41" s="21">
        <v>96</v>
      </c>
      <c r="Z41" s="21">
        <v>66</v>
      </c>
      <c r="AA41" s="21">
        <v>28</v>
      </c>
      <c r="AB41" s="21">
        <v>33</v>
      </c>
      <c r="AC41" s="21">
        <v>22</v>
      </c>
      <c r="AD41" s="21">
        <v>15</v>
      </c>
      <c r="AE41" s="21">
        <v>6</v>
      </c>
      <c r="AF41" s="21">
        <v>36</v>
      </c>
      <c r="AI41" s="25"/>
    </row>
    <row r="42" spans="1:35" x14ac:dyDescent="0.25">
      <c r="B42" s="21"/>
      <c r="C42" s="18"/>
      <c r="D42" s="22"/>
      <c r="E42" s="18"/>
      <c r="G42" s="18"/>
      <c r="H42" s="23"/>
      <c r="I42" s="24"/>
      <c r="J42" s="18"/>
      <c r="K42" s="18"/>
      <c r="L42" s="18"/>
      <c r="M42" s="23"/>
      <c r="N42" s="24"/>
      <c r="O42" s="18"/>
      <c r="P42" s="18"/>
      <c r="T42" s="21"/>
      <c r="U42" s="21"/>
      <c r="V42" s="21"/>
      <c r="W42" s="21"/>
      <c r="Y42" s="21"/>
      <c r="Z42" s="21"/>
      <c r="AA42" s="21"/>
      <c r="AB42" s="21"/>
      <c r="AC42" s="21"/>
      <c r="AD42" s="21"/>
      <c r="AE42" s="21"/>
      <c r="AF42" s="21"/>
    </row>
    <row r="43" spans="1:35" x14ac:dyDescent="0.25">
      <c r="A43" s="17" t="s">
        <v>406</v>
      </c>
      <c r="B43" s="21">
        <v>361.68730281538791</v>
      </c>
      <c r="C43" s="18">
        <v>12.56053145155126</v>
      </c>
      <c r="D43" s="22">
        <v>7.265472240143382E-3</v>
      </c>
      <c r="E43" s="18">
        <v>0.50516310648170382</v>
      </c>
      <c r="G43" s="18">
        <v>47.536660396843772</v>
      </c>
      <c r="H43" s="23">
        <v>5.5396532480874701</v>
      </c>
      <c r="I43" s="24">
        <v>0.41318082150964752</v>
      </c>
      <c r="J43" s="18">
        <v>8.8442986907686745</v>
      </c>
      <c r="K43" s="18"/>
      <c r="L43" s="18">
        <v>47.686146750292963</v>
      </c>
      <c r="M43" s="23">
        <v>5.7660868974588002</v>
      </c>
      <c r="N43" s="25">
        <v>0.41318082150964752</v>
      </c>
      <c r="O43" s="23">
        <v>9.0061989391492165</v>
      </c>
      <c r="P43" s="18"/>
      <c r="Q43" s="18">
        <v>2.7206762598060061</v>
      </c>
      <c r="R43" s="18">
        <v>34.594610189193951</v>
      </c>
      <c r="T43" s="21">
        <v>3957.7499787037273</v>
      </c>
      <c r="U43" s="21">
        <v>128.75493967281091</v>
      </c>
      <c r="V43" s="21">
        <v>133.78628494096995</v>
      </c>
      <c r="W43" s="21">
        <v>7.6302178177627695</v>
      </c>
      <c r="Y43" s="21">
        <v>134</v>
      </c>
      <c r="Z43" s="21">
        <v>51</v>
      </c>
      <c r="AA43" s="21">
        <v>32</v>
      </c>
      <c r="AB43" s="21">
        <v>21</v>
      </c>
      <c r="AC43" s="21">
        <v>31</v>
      </c>
      <c r="AD43" s="21">
        <v>12</v>
      </c>
      <c r="AE43" s="21">
        <v>2</v>
      </c>
      <c r="AF43" s="21">
        <v>26</v>
      </c>
      <c r="AH43" s="26"/>
    </row>
    <row r="44" spans="1:35" x14ac:dyDescent="0.25">
      <c r="A44" s="17" t="s">
        <v>407</v>
      </c>
      <c r="B44" s="21">
        <v>349.61577837485748</v>
      </c>
      <c r="C44" s="18">
        <v>16.526945291912789</v>
      </c>
      <c r="D44" s="22">
        <v>4.8774496423503134E-3</v>
      </c>
      <c r="E44" s="18">
        <v>0.35895898688082462</v>
      </c>
      <c r="G44" s="18">
        <v>62.51590357376697</v>
      </c>
      <c r="H44" s="23">
        <v>5.3708230662423464</v>
      </c>
      <c r="I44" s="24">
        <v>0.34713090678884678</v>
      </c>
      <c r="J44" s="18">
        <v>8.4921031085102552</v>
      </c>
      <c r="K44" s="18"/>
      <c r="L44" s="18">
        <v>62.712494465508371</v>
      </c>
      <c r="M44" s="23">
        <v>5.6040824769877222</v>
      </c>
      <c r="N44" s="25">
        <v>0.34713090678884678</v>
      </c>
      <c r="O44" s="23">
        <v>8.6605897723867251</v>
      </c>
      <c r="P44" s="18"/>
      <c r="Q44" s="18">
        <v>2.285986422357734</v>
      </c>
      <c r="R44" s="18">
        <v>33.725770228270576</v>
      </c>
      <c r="T44" s="21">
        <v>3694.452843703119</v>
      </c>
      <c r="U44" s="21">
        <v>126.11355565141093</v>
      </c>
      <c r="V44" s="21">
        <v>101.98219011085158</v>
      </c>
      <c r="W44" s="21">
        <v>5.6677043092145283</v>
      </c>
      <c r="Y44" s="21">
        <v>50</v>
      </c>
      <c r="Z44" s="21">
        <v>46</v>
      </c>
      <c r="AA44" s="21">
        <v>41</v>
      </c>
      <c r="AB44" s="21">
        <v>23</v>
      </c>
      <c r="AC44" s="21">
        <v>11</v>
      </c>
      <c r="AD44" s="21">
        <v>11</v>
      </c>
      <c r="AE44" s="21">
        <v>29</v>
      </c>
      <c r="AF44" s="21">
        <v>25</v>
      </c>
      <c r="AH44" s="26"/>
    </row>
    <row r="45" spans="1:35" x14ac:dyDescent="0.25">
      <c r="A45" s="17" t="s">
        <v>408</v>
      </c>
      <c r="B45" s="21">
        <v>332.17969875776419</v>
      </c>
      <c r="C45" s="18">
        <v>14.2701751233651</v>
      </c>
      <c r="D45" s="22">
        <v>-4.007833929450851E-4</v>
      </c>
      <c r="E45" s="18">
        <v>0.41760533602871031</v>
      </c>
      <c r="G45" s="18">
        <v>52.103321014084997</v>
      </c>
      <c r="H45" s="23">
        <v>7.0905290197291766</v>
      </c>
      <c r="I45" s="24">
        <v>0.40748090370384599</v>
      </c>
      <c r="J45" s="18">
        <v>9.6954436059256519</v>
      </c>
      <c r="K45" s="18"/>
      <c r="L45" s="18">
        <v>52.26716793551293</v>
      </c>
      <c r="M45" s="23">
        <v>7.2688102038519071</v>
      </c>
      <c r="N45" s="25">
        <v>0.40748090370384599</v>
      </c>
      <c r="O45" s="23">
        <v>9.8433544442778551</v>
      </c>
      <c r="P45" s="18"/>
      <c r="Q45" s="18">
        <v>-38.597963115001413</v>
      </c>
      <c r="R45" s="18">
        <v>-49.325311173288213</v>
      </c>
      <c r="T45" s="21">
        <v>3936.9139168310271</v>
      </c>
      <c r="U45" s="21">
        <v>140.3066422124175</v>
      </c>
      <c r="V45" s="21">
        <v>122.17080012062131</v>
      </c>
      <c r="W45" s="21">
        <v>8.7907469320866625</v>
      </c>
      <c r="Y45" s="21">
        <v>-47</v>
      </c>
      <c r="Z45" s="21">
        <v>43</v>
      </c>
      <c r="AA45" s="21">
        <v>37</v>
      </c>
      <c r="AB45" s="21">
        <v>22</v>
      </c>
      <c r="AC45" s="21">
        <v>-10.9</v>
      </c>
      <c r="AD45" s="21">
        <v>9.9</v>
      </c>
      <c r="AE45" s="21">
        <v>48</v>
      </c>
      <c r="AF45" s="21">
        <v>23</v>
      </c>
      <c r="AH45" s="26"/>
    </row>
    <row r="46" spans="1:35" x14ac:dyDescent="0.25">
      <c r="A46" s="17" t="s">
        <v>409</v>
      </c>
      <c r="B46" s="21">
        <v>328.38533148319488</v>
      </c>
      <c r="C46" s="18">
        <v>15.09057185371246</v>
      </c>
      <c r="D46" s="22">
        <v>6.3705500064331578E-3</v>
      </c>
      <c r="E46" s="18">
        <v>0.33536361982331991</v>
      </c>
      <c r="G46" s="18">
        <v>60.494963395406337</v>
      </c>
      <c r="H46" s="23">
        <v>5.604290228884639</v>
      </c>
      <c r="I46" s="24">
        <v>0.33506964199696909</v>
      </c>
      <c r="J46" s="18">
        <v>9.2505751021581748</v>
      </c>
      <c r="K46" s="18"/>
      <c r="L46" s="18">
        <v>60.685199129354146</v>
      </c>
      <c r="M46" s="23">
        <v>5.8282131884113371</v>
      </c>
      <c r="N46" s="25">
        <v>0.33506964199696909</v>
      </c>
      <c r="O46" s="23">
        <v>9.4054845553362494</v>
      </c>
      <c r="P46" s="18"/>
      <c r="Q46" s="18">
        <v>1.9001149139196469</v>
      </c>
      <c r="R46" s="18">
        <v>33.715841520970208</v>
      </c>
      <c r="T46" s="21">
        <v>3640.4322660410312</v>
      </c>
      <c r="U46" s="21">
        <v>136.9312019187787</v>
      </c>
      <c r="V46" s="21">
        <v>105.36139094176896</v>
      </c>
      <c r="W46" s="21">
        <v>6.087900936411188</v>
      </c>
      <c r="Y46" s="21">
        <v>79</v>
      </c>
      <c r="Z46" s="21">
        <v>46</v>
      </c>
      <c r="AA46" s="21">
        <v>19</v>
      </c>
      <c r="AB46" s="21">
        <v>22</v>
      </c>
      <c r="AC46" s="21">
        <v>18</v>
      </c>
      <c r="AD46" s="21">
        <v>10</v>
      </c>
      <c r="AE46" s="21">
        <v>0</v>
      </c>
      <c r="AF46" s="21">
        <v>24</v>
      </c>
      <c r="AH46" s="26"/>
    </row>
    <row r="47" spans="1:35" x14ac:dyDescent="0.25">
      <c r="A47" s="17" t="s">
        <v>410</v>
      </c>
      <c r="B47" s="21">
        <v>324.2830347144461</v>
      </c>
      <c r="C47" s="18">
        <v>11.022924059552381</v>
      </c>
      <c r="D47" s="22">
        <v>-2.5818989849507259E-4</v>
      </c>
      <c r="E47" s="18">
        <v>0.4867988967275767</v>
      </c>
      <c r="G47" s="18">
        <v>40.302136918584353</v>
      </c>
      <c r="H47" s="23">
        <v>8.0594085998730591</v>
      </c>
      <c r="I47" s="24">
        <v>0.42607604791504672</v>
      </c>
      <c r="J47" s="18">
        <v>9.003411764715743</v>
      </c>
      <c r="K47" s="18"/>
      <c r="L47" s="18">
        <v>40.428873198202538</v>
      </c>
      <c r="M47" s="23">
        <v>8.2166944071023984</v>
      </c>
      <c r="N47" s="25">
        <v>0.42607604791504672</v>
      </c>
      <c r="O47" s="23">
        <v>9.1625009361539416</v>
      </c>
      <c r="P47" s="18"/>
      <c r="Q47" s="18">
        <v>-75.183392520831276</v>
      </c>
      <c r="R47" s="18">
        <v>-48.525485708090201</v>
      </c>
      <c r="T47" s="21">
        <v>4003.7517731984613</v>
      </c>
      <c r="U47" s="21">
        <v>130.52520658035746</v>
      </c>
      <c r="V47" s="21">
        <v>157.51068600587237</v>
      </c>
      <c r="W47" s="21">
        <v>12.772676158244309</v>
      </c>
      <c r="Y47" s="21">
        <v>72</v>
      </c>
      <c r="Z47" s="21">
        <v>44</v>
      </c>
      <c r="AA47" s="21">
        <v>29</v>
      </c>
      <c r="AB47" s="21">
        <v>21</v>
      </c>
      <c r="AC47" s="21">
        <v>16</v>
      </c>
      <c r="AD47" s="21">
        <v>10</v>
      </c>
      <c r="AE47" s="21">
        <v>13</v>
      </c>
      <c r="AF47" s="21">
        <v>23</v>
      </c>
      <c r="AH47" s="26"/>
    </row>
    <row r="48" spans="1:35" x14ac:dyDescent="0.25">
      <c r="A48" s="17" t="s">
        <v>411</v>
      </c>
      <c r="B48" s="21">
        <v>292.81194835680748</v>
      </c>
      <c r="C48" s="18">
        <v>9.9284789139425698</v>
      </c>
      <c r="D48" s="22">
        <v>9.3752751192370878E-3</v>
      </c>
      <c r="E48" s="18">
        <v>0.40185552216520259</v>
      </c>
      <c r="G48" s="18">
        <v>43.905948472110772</v>
      </c>
      <c r="H48" s="23">
        <v>6.2918870526351309</v>
      </c>
      <c r="I48" s="24">
        <v>0.40749058339673178</v>
      </c>
      <c r="J48" s="18">
        <v>11.507018424255619</v>
      </c>
      <c r="K48" s="18"/>
      <c r="L48" s="18">
        <v>44.044017492463318</v>
      </c>
      <c r="M48" s="23">
        <v>6.492136988936509</v>
      </c>
      <c r="N48" s="25">
        <v>0.40749058339673178</v>
      </c>
      <c r="O48" s="23">
        <v>11.631916136912192</v>
      </c>
      <c r="P48" s="18"/>
      <c r="Q48" s="18">
        <v>2.8091748792240701</v>
      </c>
      <c r="R48" s="18">
        <v>34.881902706069383</v>
      </c>
      <c r="T48" s="21">
        <v>3936.9495705511727</v>
      </c>
      <c r="U48" s="21">
        <v>164.3248230283798</v>
      </c>
      <c r="V48" s="21">
        <v>144.72616771189317</v>
      </c>
      <c r="W48" s="21">
        <v>9.2844456541913303</v>
      </c>
      <c r="Y48" s="21">
        <v>89</v>
      </c>
      <c r="Z48" s="21">
        <v>42</v>
      </c>
      <c r="AA48" s="21">
        <v>-12</v>
      </c>
      <c r="AB48" s="21">
        <v>21</v>
      </c>
      <c r="AC48" s="21">
        <v>20.399999999999999</v>
      </c>
      <c r="AD48" s="21">
        <v>9.6</v>
      </c>
      <c r="AE48" s="21">
        <v>-33</v>
      </c>
      <c r="AF48" s="21">
        <v>23</v>
      </c>
      <c r="AH48" s="26"/>
    </row>
    <row r="49" spans="1:43" x14ac:dyDescent="0.25">
      <c r="A49" s="17" t="s">
        <v>412</v>
      </c>
      <c r="B49" s="21">
        <v>309.2445336685787</v>
      </c>
      <c r="C49" s="18">
        <v>10.625649736399421</v>
      </c>
      <c r="D49" s="22">
        <v>-3.8011493587473901E-4</v>
      </c>
      <c r="E49" s="18">
        <v>0.46460523782660618</v>
      </c>
      <c r="G49" s="18">
        <v>45.23118887020749</v>
      </c>
      <c r="H49" s="23">
        <v>6.2615478131842064</v>
      </c>
      <c r="I49" s="24">
        <v>0.38212702737330928</v>
      </c>
      <c r="J49" s="18">
        <v>9.2125273528336873</v>
      </c>
      <c r="K49" s="18"/>
      <c r="L49" s="18">
        <v>45.373425313195561</v>
      </c>
      <c r="M49" s="23">
        <v>6.462737888603554</v>
      </c>
      <c r="N49" s="25">
        <v>0.38212702737330928</v>
      </c>
      <c r="O49" s="23">
        <v>9.3680659811248574</v>
      </c>
      <c r="P49" s="18"/>
      <c r="Q49" s="18">
        <v>-55.729530029214303</v>
      </c>
      <c r="R49" s="18">
        <v>-51.312501410450807</v>
      </c>
      <c r="T49" s="21">
        <v>3840.1990148376731</v>
      </c>
      <c r="U49" s="21">
        <v>134.65493678695975</v>
      </c>
      <c r="V49" s="21">
        <v>140.53167896269136</v>
      </c>
      <c r="W49" s="21">
        <v>8.9776594036208621</v>
      </c>
      <c r="Y49" s="21">
        <v>86</v>
      </c>
      <c r="Z49" s="21">
        <v>45</v>
      </c>
      <c r="AA49" s="21">
        <v>11</v>
      </c>
      <c r="AB49" s="21">
        <v>23</v>
      </c>
      <c r="AC49" s="21">
        <v>20</v>
      </c>
      <c r="AD49" s="21">
        <v>10</v>
      </c>
      <c r="AE49" s="21">
        <v>-9</v>
      </c>
      <c r="AF49" s="21">
        <v>25</v>
      </c>
      <c r="AH49" s="26"/>
    </row>
    <row r="50" spans="1:43" x14ac:dyDescent="0.25">
      <c r="A50" s="17" t="s">
        <v>413</v>
      </c>
      <c r="B50" s="21">
        <v>389.69115838509288</v>
      </c>
      <c r="C50" s="18">
        <v>11.12112143305152</v>
      </c>
      <c r="D50" s="22">
        <v>9.1202373185183885E-3</v>
      </c>
      <c r="E50" s="18">
        <v>0.63783575478462418</v>
      </c>
      <c r="G50" s="18">
        <v>37.635082689963284</v>
      </c>
      <c r="H50" s="23">
        <v>5.8829077225274968</v>
      </c>
      <c r="I50" s="24">
        <v>0.41658724121581719</v>
      </c>
      <c r="J50" s="18">
        <v>7.8574609643272026</v>
      </c>
      <c r="K50" s="18"/>
      <c r="L50" s="18">
        <v>37.753432006598381</v>
      </c>
      <c r="M50" s="23">
        <v>6.096605881289495</v>
      </c>
      <c r="N50" s="25">
        <v>0.41658724121581719</v>
      </c>
      <c r="O50" s="23">
        <v>8.039259468752439</v>
      </c>
      <c r="P50" s="18"/>
      <c r="Q50" s="18">
        <v>3.8273599516953571</v>
      </c>
      <c r="R50" s="18">
        <v>33.179003480365687</v>
      </c>
      <c r="T50" s="21">
        <v>3970.0527071750425</v>
      </c>
      <c r="U50" s="21">
        <v>115.41181853904118</v>
      </c>
      <c r="V50" s="21">
        <v>168.52818143426973</v>
      </c>
      <c r="W50" s="21">
        <v>10.133390265574945</v>
      </c>
      <c r="Y50" s="21">
        <v>47</v>
      </c>
      <c r="Z50" s="21">
        <v>38</v>
      </c>
      <c r="AA50" s="21">
        <v>2</v>
      </c>
      <c r="AB50" s="21">
        <v>22</v>
      </c>
      <c r="AC50" s="21">
        <v>10.8</v>
      </c>
      <c r="AD50" s="21">
        <v>8.6999999999999993</v>
      </c>
      <c r="AE50" s="21">
        <v>-10</v>
      </c>
      <c r="AF50" s="21">
        <v>23</v>
      </c>
      <c r="AH50" s="26"/>
    </row>
    <row r="51" spans="1:43" x14ac:dyDescent="0.25">
      <c r="A51" s="17" t="s">
        <v>414</v>
      </c>
      <c r="B51" s="21">
        <v>354.15896362388452</v>
      </c>
      <c r="C51" s="18">
        <v>9.2028354438716988</v>
      </c>
      <c r="D51" s="22">
        <v>1.3427657799010119E-2</v>
      </c>
      <c r="E51" s="18">
        <v>0.61267046300627181</v>
      </c>
      <c r="G51" s="18">
        <v>34.16717742270675</v>
      </c>
      <c r="H51" s="23">
        <v>6.9582937164485221</v>
      </c>
      <c r="I51" s="24">
        <v>0.47232087427386382</v>
      </c>
      <c r="J51" s="18">
        <v>9.0625909553682842</v>
      </c>
      <c r="K51" s="18"/>
      <c r="L51" s="18">
        <v>34.2746213768662</v>
      </c>
      <c r="M51" s="23">
        <v>7.1398775510765571</v>
      </c>
      <c r="N51" s="25">
        <v>0.47232087427386382</v>
      </c>
      <c r="O51" s="23">
        <v>9.2206591317716011</v>
      </c>
      <c r="P51" s="18"/>
      <c r="Q51" s="18">
        <v>3.0559219509537221</v>
      </c>
      <c r="R51" s="18">
        <v>33.690797373089779</v>
      </c>
      <c r="T51" s="21">
        <v>4157.0622557390307</v>
      </c>
      <c r="U51" s="21">
        <v>130.15187309683915</v>
      </c>
      <c r="V51" s="21">
        <v>185.38975311069331</v>
      </c>
      <c r="W51" s="21">
        <v>13.034892515642667</v>
      </c>
      <c r="Y51" s="21">
        <v>157</v>
      </c>
      <c r="Z51" s="21">
        <v>45</v>
      </c>
      <c r="AA51" s="21">
        <v>45</v>
      </c>
      <c r="AB51" s="21">
        <v>26</v>
      </c>
      <c r="AC51" s="21">
        <v>36</v>
      </c>
      <c r="AD51" s="21">
        <v>10</v>
      </c>
      <c r="AE51" s="21">
        <v>5</v>
      </c>
      <c r="AF51" s="21">
        <v>28</v>
      </c>
      <c r="AH51" s="26"/>
    </row>
    <row r="52" spans="1:43" x14ac:dyDescent="0.25">
      <c r="A52" s="17" t="s">
        <v>415</v>
      </c>
      <c r="B52" s="21">
        <v>288.18705698234328</v>
      </c>
      <c r="C52" s="18">
        <v>10.42858799862757</v>
      </c>
      <c r="D52" s="22">
        <v>-3.1329798852069312E-4</v>
      </c>
      <c r="E52" s="18">
        <v>0.40585886782197927</v>
      </c>
      <c r="G52" s="18">
        <v>47.820981324669937</v>
      </c>
      <c r="H52" s="23">
        <v>6.2944851851910109</v>
      </c>
      <c r="I52" s="24">
        <v>0.39903804833565087</v>
      </c>
      <c r="J52" s="18">
        <v>10.006543325548559</v>
      </c>
      <c r="K52" s="18"/>
      <c r="L52" s="18">
        <v>47.971361769087132</v>
      </c>
      <c r="M52" s="23">
        <v>6.4946550136700187</v>
      </c>
      <c r="N52" s="25">
        <v>0.39903804833565087</v>
      </c>
      <c r="O52" s="23">
        <v>10.149921641376372</v>
      </c>
      <c r="P52" s="18"/>
      <c r="Q52" s="18">
        <v>-53.912696121016857</v>
      </c>
      <c r="R52" s="18">
        <v>-48.357997681159397</v>
      </c>
      <c r="T52" s="21">
        <v>3905.4578224439415</v>
      </c>
      <c r="U52" s="21">
        <v>144.73114933829675</v>
      </c>
      <c r="V52" s="21">
        <v>132.9990041326443</v>
      </c>
      <c r="W52" s="21">
        <v>8.54366648624395</v>
      </c>
      <c r="Y52" s="21">
        <v>68</v>
      </c>
      <c r="Z52" s="21">
        <v>46</v>
      </c>
      <c r="AA52" s="21">
        <v>-11</v>
      </c>
      <c r="AB52" s="21">
        <v>22</v>
      </c>
      <c r="AC52" s="21">
        <v>16</v>
      </c>
      <c r="AD52" s="21">
        <v>10</v>
      </c>
      <c r="AE52" s="21">
        <v>-23</v>
      </c>
      <c r="AF52" s="21">
        <v>24</v>
      </c>
      <c r="AH52" s="26"/>
    </row>
    <row r="53" spans="1:43" x14ac:dyDescent="0.25">
      <c r="A53" s="17" t="s">
        <v>416</v>
      </c>
      <c r="B53" s="21">
        <v>368.74867132867149</v>
      </c>
      <c r="C53" s="18">
        <v>13.94258179528714</v>
      </c>
      <c r="D53" s="22">
        <v>-2.8430621321048422E-4</v>
      </c>
      <c r="E53" s="18">
        <v>0.42977424634733802</v>
      </c>
      <c r="G53" s="18">
        <v>45.946657867637008</v>
      </c>
      <c r="H53" s="23">
        <v>7.7345605726045132</v>
      </c>
      <c r="I53" s="24">
        <v>0.36964491900285151</v>
      </c>
      <c r="J53" s="18">
        <v>9.0082808442277837</v>
      </c>
      <c r="K53" s="18"/>
      <c r="L53" s="18">
        <v>46.091144213132715</v>
      </c>
      <c r="M53" s="23">
        <v>7.8983180014030996</v>
      </c>
      <c r="N53" s="25">
        <v>0.36964491900285151</v>
      </c>
      <c r="O53" s="23">
        <v>9.1672855179972021</v>
      </c>
      <c r="P53" s="18"/>
      <c r="Q53" s="18">
        <v>-93.927081555404314</v>
      </c>
      <c r="R53" s="18">
        <v>-45.184364472692963</v>
      </c>
      <c r="T53" s="21">
        <v>3789.9646511394135</v>
      </c>
      <c r="U53" s="21">
        <v>132.32373240437801</v>
      </c>
      <c r="V53" s="21">
        <v>138.36667423494174</v>
      </c>
      <c r="W53" s="21">
        <v>10.803130538668825</v>
      </c>
      <c r="Y53" s="21">
        <v>49</v>
      </c>
      <c r="Z53" s="21">
        <v>44</v>
      </c>
      <c r="AA53" s="21">
        <v>37</v>
      </c>
      <c r="AB53" s="21">
        <v>20</v>
      </c>
      <c r="AC53" s="21">
        <v>11</v>
      </c>
      <c r="AD53" s="21">
        <v>10</v>
      </c>
      <c r="AE53" s="21">
        <v>29</v>
      </c>
      <c r="AF53" s="21">
        <v>23</v>
      </c>
    </row>
    <row r="54" spans="1:43" x14ac:dyDescent="0.25">
      <c r="A54" s="17" t="s">
        <v>417</v>
      </c>
      <c r="B54" s="21">
        <v>383.61899473765669</v>
      </c>
      <c r="C54" s="18">
        <v>17.985252884423229</v>
      </c>
      <c r="D54" s="22">
        <v>6.5761128867793386E-3</v>
      </c>
      <c r="E54" s="18">
        <v>0.45717803878585239</v>
      </c>
      <c r="G54" s="18">
        <v>62.388975715579207</v>
      </c>
      <c r="H54" s="23">
        <v>5.6761028439053538</v>
      </c>
      <c r="I54" s="24">
        <v>0.32802398178611453</v>
      </c>
      <c r="J54" s="18">
        <v>9.292272061462727</v>
      </c>
      <c r="K54" s="18"/>
      <c r="L54" s="18">
        <v>62.585167463112469</v>
      </c>
      <c r="M54" s="23">
        <v>5.8972996782078528</v>
      </c>
      <c r="N54" s="25">
        <v>0.32802398178611453</v>
      </c>
      <c r="O54" s="23">
        <v>9.4464977671219899</v>
      </c>
      <c r="P54" s="18"/>
      <c r="Q54" s="18">
        <v>2.499622634188075</v>
      </c>
      <c r="R54" s="18">
        <v>34.404547626324408</v>
      </c>
      <c r="T54" s="21">
        <v>3607.8719092859869</v>
      </c>
      <c r="U54" s="21">
        <v>137.80168459628021</v>
      </c>
      <c r="V54" s="21">
        <v>102.18803294789913</v>
      </c>
      <c r="W54" s="21">
        <v>5.9760505853501229</v>
      </c>
      <c r="Y54" s="21">
        <v>94</v>
      </c>
      <c r="Z54" s="21">
        <v>49</v>
      </c>
      <c r="AA54" s="21">
        <v>0</v>
      </c>
      <c r="AB54" s="21">
        <v>21</v>
      </c>
      <c r="AC54" s="21">
        <v>22</v>
      </c>
      <c r="AD54" s="21">
        <v>11</v>
      </c>
      <c r="AE54" s="21">
        <v>-22</v>
      </c>
      <c r="AF54" s="21">
        <v>24</v>
      </c>
    </row>
    <row r="55" spans="1:43" x14ac:dyDescent="0.25">
      <c r="N55" s="25"/>
      <c r="O55" s="23"/>
      <c r="Y55" s="21"/>
      <c r="Z55" s="21"/>
      <c r="AA55" s="21"/>
      <c r="AB55" s="21"/>
      <c r="AC55" s="21"/>
      <c r="AD55" s="21"/>
      <c r="AE55" s="21"/>
      <c r="AF55" s="21"/>
    </row>
    <row r="56" spans="1:43" x14ac:dyDescent="0.25">
      <c r="A56" s="17" t="s">
        <v>418</v>
      </c>
      <c r="B56" s="21">
        <v>271.97300437530379</v>
      </c>
      <c r="C56" s="18">
        <v>0.26081413885708049</v>
      </c>
      <c r="D56" s="22">
        <v>0.75507982650461125</v>
      </c>
      <c r="E56" s="18">
        <v>0.1144605233037686</v>
      </c>
      <c r="G56" s="18">
        <v>1.061247421445104</v>
      </c>
      <c r="H56" s="23">
        <v>29.151682945419299</v>
      </c>
      <c r="I56" s="24">
        <v>0.40367126502174699</v>
      </c>
      <c r="J56" s="18">
        <v>28.237868524906268</v>
      </c>
      <c r="K56" s="18"/>
      <c r="L56" s="18">
        <v>1.0645846774873842</v>
      </c>
      <c r="M56" s="23">
        <v>29.195558198983807</v>
      </c>
      <c r="N56" s="25">
        <v>0.40367126502174699</v>
      </c>
      <c r="O56" s="23">
        <v>28.28899465922909</v>
      </c>
      <c r="P56" s="18"/>
      <c r="Q56" s="18">
        <v>0.33574550183484902</v>
      </c>
      <c r="R56" s="18">
        <v>106.30680997645879</v>
      </c>
      <c r="T56" s="21">
        <v>3922.809264884997</v>
      </c>
      <c r="U56" s="21">
        <v>370.07548100896929</v>
      </c>
      <c r="V56" s="21">
        <v>4269.7458989191637</v>
      </c>
      <c r="W56" s="21">
        <v>852.63800284966419</v>
      </c>
      <c r="X56" s="21"/>
      <c r="Y56" s="21">
        <v>1590</v>
      </c>
      <c r="Z56" s="21">
        <v>330</v>
      </c>
      <c r="AA56" s="21">
        <v>460</v>
      </c>
      <c r="AB56" s="21">
        <v>130</v>
      </c>
      <c r="AC56" s="21">
        <v>364</v>
      </c>
      <c r="AD56" s="21">
        <v>76</v>
      </c>
      <c r="AE56" s="21">
        <v>100</v>
      </c>
      <c r="AF56" s="21">
        <v>110</v>
      </c>
      <c r="AH56" s="27"/>
      <c r="AI56" s="27"/>
      <c r="AL56" s="23"/>
      <c r="AO56" s="23"/>
      <c r="AQ56" s="23"/>
    </row>
    <row r="57" spans="1:43" x14ac:dyDescent="0.25">
      <c r="A57" s="17" t="s">
        <v>419</v>
      </c>
      <c r="B57" s="21">
        <v>160.49760869565219</v>
      </c>
      <c r="C57" s="18">
        <v>0.1444861388905582</v>
      </c>
      <c r="D57" s="22">
        <v>0.56621512799299456</v>
      </c>
      <c r="E57" s="18">
        <v>0.11550922063889239</v>
      </c>
      <c r="G57" s="18">
        <v>1.168910173809923</v>
      </c>
      <c r="H57" s="23">
        <v>23.796735778425099</v>
      </c>
      <c r="I57" s="24">
        <v>0.53561652171429719</v>
      </c>
      <c r="J57" s="18">
        <v>25.163476747745101</v>
      </c>
      <c r="K57" s="18"/>
      <c r="L57" s="18">
        <v>1.1725859919665578</v>
      </c>
      <c r="M57" s="23">
        <v>23.850464014525528</v>
      </c>
      <c r="N57" s="25">
        <v>0.53561652171429719</v>
      </c>
      <c r="O57" s="23">
        <v>25.220835871047342</v>
      </c>
      <c r="P57" s="18"/>
      <c r="Q57" s="18">
        <v>0.24669552598040331</v>
      </c>
      <c r="R57" s="18">
        <v>234.9413911549629</v>
      </c>
      <c r="T57" s="21">
        <v>4342.352200956142</v>
      </c>
      <c r="U57" s="21">
        <v>326.84120820481894</v>
      </c>
      <c r="V57" s="21">
        <v>3975.5461728385203</v>
      </c>
      <c r="W57" s="21">
        <v>671.46514213018372</v>
      </c>
      <c r="X57" s="21"/>
      <c r="Y57" s="21">
        <v>980</v>
      </c>
      <c r="Z57" s="21">
        <v>300</v>
      </c>
      <c r="AA57" s="21">
        <v>100</v>
      </c>
      <c r="AB57" s="21">
        <v>100</v>
      </c>
      <c r="AC57" s="21">
        <v>225</v>
      </c>
      <c r="AD57" s="21">
        <v>68</v>
      </c>
      <c r="AE57" s="21">
        <v>-123</v>
      </c>
      <c r="AF57" s="21">
        <v>82</v>
      </c>
      <c r="AH57" s="27"/>
      <c r="AI57" s="27"/>
      <c r="AL57" s="23"/>
      <c r="AO57" s="23"/>
      <c r="AQ57" s="23"/>
    </row>
    <row r="58" spans="1:43" x14ac:dyDescent="0.25">
      <c r="A58" s="17" t="s">
        <v>420</v>
      </c>
      <c r="B58" s="21">
        <v>207.15136708860771</v>
      </c>
      <c r="C58" s="18">
        <v>0.18654821307408509</v>
      </c>
      <c r="D58" s="22">
        <v>0.64446938913597507</v>
      </c>
      <c r="E58" s="18">
        <v>0.12838337027394309</v>
      </c>
      <c r="G58" s="18">
        <v>1.226305756793123</v>
      </c>
      <c r="H58" s="23">
        <v>18.076863772850199</v>
      </c>
      <c r="I58" s="24">
        <v>0.42951794967813373</v>
      </c>
      <c r="J58" s="18">
        <v>24.81498461397674</v>
      </c>
      <c r="K58" s="18"/>
      <c r="L58" s="18">
        <v>1.230162064204422</v>
      </c>
      <c r="M58" s="23">
        <v>18.147534374183834</v>
      </c>
      <c r="N58" s="25">
        <v>0.42951794967813373</v>
      </c>
      <c r="O58" s="23">
        <v>24.873147396176108</v>
      </c>
      <c r="P58" s="18"/>
      <c r="Q58" s="18">
        <v>0.40446030394994931</v>
      </c>
      <c r="R58" s="18">
        <v>60.676871701542602</v>
      </c>
      <c r="T58" s="21">
        <v>4015.7735127675714</v>
      </c>
      <c r="U58" s="21">
        <v>328.59152407937745</v>
      </c>
      <c r="V58" s="21">
        <v>3835.1544698913708</v>
      </c>
      <c r="W58" s="21">
        <v>504.31382318461829</v>
      </c>
      <c r="X58" s="21"/>
      <c r="Y58" s="21">
        <v>870</v>
      </c>
      <c r="Z58" s="21">
        <v>140</v>
      </c>
      <c r="AA58" s="21">
        <v>208</v>
      </c>
      <c r="AB58" s="21">
        <v>45</v>
      </c>
      <c r="AC58" s="21">
        <v>199</v>
      </c>
      <c r="AD58" s="21">
        <v>33</v>
      </c>
      <c r="AE58" s="21">
        <v>10</v>
      </c>
      <c r="AF58" s="21">
        <v>50</v>
      </c>
      <c r="AH58" s="27"/>
      <c r="AI58" s="27"/>
      <c r="AL58" s="23"/>
      <c r="AO58" s="23"/>
      <c r="AQ58" s="23"/>
    </row>
    <row r="59" spans="1:43" x14ac:dyDescent="0.25">
      <c r="A59" s="17" t="s">
        <v>421</v>
      </c>
      <c r="B59" s="21">
        <v>432.56627027027019</v>
      </c>
      <c r="C59" s="18">
        <v>0.41367197879115691</v>
      </c>
      <c r="D59" s="22">
        <v>1.2071916701495371</v>
      </c>
      <c r="E59" s="18">
        <v>0.1992238968805892</v>
      </c>
      <c r="G59" s="18">
        <v>1.286646299481516</v>
      </c>
      <c r="H59" s="23">
        <v>8.689526510330948</v>
      </c>
      <c r="I59" s="24">
        <v>0.35702717621046781</v>
      </c>
      <c r="J59" s="18">
        <v>12.40665946783073</v>
      </c>
      <c r="K59" s="18"/>
      <c r="L59" s="18">
        <v>1.2906923570270552</v>
      </c>
      <c r="M59" s="23">
        <v>8.8356024680688492</v>
      </c>
      <c r="N59" s="25">
        <v>0.35702717621046781</v>
      </c>
      <c r="O59" s="23">
        <v>12.522587558117287</v>
      </c>
      <c r="P59" s="18"/>
      <c r="Q59" s="18">
        <v>0.1886040405296685</v>
      </c>
      <c r="R59" s="18">
        <v>38.986877608499249</v>
      </c>
      <c r="T59" s="21">
        <v>3737.2522980440303</v>
      </c>
      <c r="U59" s="21">
        <v>178.33683730349776</v>
      </c>
      <c r="V59" s="21">
        <v>3698.1487569021938</v>
      </c>
      <c r="W59" s="21">
        <v>243.97393665535037</v>
      </c>
      <c r="X59" s="21"/>
      <c r="Y59" s="21">
        <v>617</v>
      </c>
      <c r="Z59" s="21">
        <v>88</v>
      </c>
      <c r="AA59" s="21">
        <v>137</v>
      </c>
      <c r="AB59" s="21">
        <v>42</v>
      </c>
      <c r="AC59" s="21">
        <v>141</v>
      </c>
      <c r="AD59" s="21">
        <v>20</v>
      </c>
      <c r="AE59" s="21">
        <v>-4</v>
      </c>
      <c r="AF59" s="21">
        <v>42</v>
      </c>
      <c r="AH59" s="27"/>
      <c r="AI59" s="27"/>
      <c r="AL59" s="23"/>
      <c r="AO59" s="23"/>
      <c r="AQ59" s="23"/>
    </row>
    <row r="60" spans="1:43" x14ac:dyDescent="0.25">
      <c r="A60" s="17" t="s">
        <v>422</v>
      </c>
      <c r="B60" s="21">
        <v>218.02358302122349</v>
      </c>
      <c r="C60" s="18">
        <v>0.1830580361010834</v>
      </c>
      <c r="D60" s="22">
        <v>0.73562471354513159</v>
      </c>
      <c r="E60" s="18">
        <v>0.10280655952961849</v>
      </c>
      <c r="G60" s="18">
        <v>1.059649967215174</v>
      </c>
      <c r="H60" s="23">
        <v>12.935357816454429</v>
      </c>
      <c r="I60" s="24">
        <v>0.38500402411720208</v>
      </c>
      <c r="J60" s="18">
        <v>20.067309970109999</v>
      </c>
      <c r="K60" s="18"/>
      <c r="L60" s="18">
        <v>1.0629821998164795</v>
      </c>
      <c r="M60" s="23">
        <v>13.033935777028699</v>
      </c>
      <c r="N60" s="25">
        <v>0.38500402411720208</v>
      </c>
      <c r="O60" s="23">
        <v>20.139188897184418</v>
      </c>
      <c r="P60" s="18"/>
      <c r="Q60" s="18">
        <v>0.31616613868474958</v>
      </c>
      <c r="R60" s="18">
        <v>76.77902437721265</v>
      </c>
      <c r="T60" s="21">
        <v>3851.5221156335556</v>
      </c>
      <c r="U60" s="21">
        <v>274.52055594724425</v>
      </c>
      <c r="V60" s="21">
        <v>4274.4512603756575</v>
      </c>
      <c r="W60" s="21">
        <v>394.93622576438429</v>
      </c>
      <c r="X60" s="21"/>
      <c r="Y60" s="21">
        <v>650</v>
      </c>
      <c r="Z60" s="21">
        <v>120</v>
      </c>
      <c r="AA60" s="21">
        <v>176</v>
      </c>
      <c r="AB60" s="21">
        <v>44</v>
      </c>
      <c r="AC60" s="21">
        <v>149</v>
      </c>
      <c r="AD60" s="21">
        <v>28</v>
      </c>
      <c r="AE60" s="21">
        <v>27</v>
      </c>
      <c r="AF60" s="21">
        <v>49</v>
      </c>
      <c r="AH60" s="27"/>
      <c r="AI60" s="27"/>
      <c r="AL60" s="23"/>
      <c r="AO60" s="23"/>
      <c r="AQ60" s="23"/>
    </row>
    <row r="61" spans="1:43" x14ac:dyDescent="0.25">
      <c r="A61" s="17" t="s">
        <v>423</v>
      </c>
      <c r="B61" s="21">
        <v>395.59556818181841</v>
      </c>
      <c r="C61" s="18">
        <v>0.3869827518953875</v>
      </c>
      <c r="D61" s="22">
        <v>1.250175311424226</v>
      </c>
      <c r="E61" s="18">
        <v>0.24556370570531491</v>
      </c>
      <c r="G61" s="18">
        <v>1.2240441277185581</v>
      </c>
      <c r="H61" s="23">
        <v>8.8092583054510403</v>
      </c>
      <c r="I61" s="24">
        <v>0.40485925334696138</v>
      </c>
      <c r="J61" s="18">
        <v>9.6771251191251526</v>
      </c>
      <c r="K61" s="18"/>
      <c r="L61" s="18">
        <v>1.2278933230887421</v>
      </c>
      <c r="M61" s="23">
        <v>8.9533810313287852</v>
      </c>
      <c r="N61" s="25">
        <v>0.40485925334696138</v>
      </c>
      <c r="O61" s="23">
        <v>9.8253117289581713</v>
      </c>
      <c r="P61" s="18"/>
      <c r="Q61" s="18">
        <v>0.25695828237507312</v>
      </c>
      <c r="R61" s="18">
        <v>37.114556230201657</v>
      </c>
      <c r="T61" s="21">
        <v>3927.2231961733851</v>
      </c>
      <c r="U61" s="21">
        <v>140.1448025749628</v>
      </c>
      <c r="V61" s="21">
        <v>3840.4930558866131</v>
      </c>
      <c r="W61" s="21">
        <v>253.99603718837261</v>
      </c>
      <c r="X61" s="21"/>
      <c r="Y61" s="21">
        <v>523</v>
      </c>
      <c r="Z61" s="21">
        <v>72</v>
      </c>
      <c r="AA61" s="21">
        <v>127</v>
      </c>
      <c r="AB61" s="21">
        <v>35</v>
      </c>
      <c r="AC61" s="21">
        <v>120</v>
      </c>
      <c r="AD61" s="21">
        <v>17</v>
      </c>
      <c r="AE61" s="21">
        <v>1</v>
      </c>
      <c r="AF61" s="21">
        <v>36</v>
      </c>
      <c r="AH61" s="27"/>
      <c r="AI61" s="27"/>
      <c r="AL61" s="23"/>
      <c r="AO61" s="23"/>
      <c r="AQ61" s="23"/>
    </row>
    <row r="62" spans="1:43" x14ac:dyDescent="0.25">
      <c r="A62" s="17" t="s">
        <v>424</v>
      </c>
      <c r="B62" s="21">
        <v>284.27093474426817</v>
      </c>
      <c r="C62" s="18">
        <v>0.24105641963175611</v>
      </c>
      <c r="D62" s="22">
        <v>0.91748095308046917</v>
      </c>
      <c r="E62" s="18">
        <v>0.1219331333792622</v>
      </c>
      <c r="G62" s="18">
        <v>1.086256222805662</v>
      </c>
      <c r="H62" s="23">
        <v>15.240367597063891</v>
      </c>
      <c r="I62" s="24">
        <v>0.43783359030697111</v>
      </c>
      <c r="J62" s="18">
        <v>20.931392277672941</v>
      </c>
      <c r="K62" s="18"/>
      <c r="L62" s="18">
        <v>1.0896721228773778</v>
      </c>
      <c r="M62" s="23">
        <v>15.324124917711778</v>
      </c>
      <c r="N62" s="25">
        <v>0.43783359030697111</v>
      </c>
      <c r="O62" s="23">
        <v>21.000313871031224</v>
      </c>
      <c r="P62" s="18"/>
      <c r="Q62" s="18">
        <v>0.27939719662516621</v>
      </c>
      <c r="R62" s="18">
        <v>60.905355368697023</v>
      </c>
      <c r="T62" s="21">
        <v>4044.3897316618136</v>
      </c>
      <c r="U62" s="21">
        <v>281.89537880488979</v>
      </c>
      <c r="V62" s="21">
        <v>4197.4557832283081</v>
      </c>
      <c r="W62" s="21">
        <v>456.20279557505364</v>
      </c>
      <c r="X62" s="21"/>
      <c r="Y62" s="21">
        <v>1110</v>
      </c>
      <c r="Z62" s="21">
        <v>300</v>
      </c>
      <c r="AA62" s="21">
        <v>236</v>
      </c>
      <c r="AB62" s="21">
        <v>90</v>
      </c>
      <c r="AC62" s="21">
        <v>254</v>
      </c>
      <c r="AD62" s="21">
        <v>68</v>
      </c>
      <c r="AE62" s="21">
        <v>-18</v>
      </c>
      <c r="AF62" s="21">
        <v>70</v>
      </c>
      <c r="AH62" s="27"/>
      <c r="AI62" s="27"/>
      <c r="AL62" s="23"/>
      <c r="AO62" s="23"/>
      <c r="AQ62" s="23"/>
    </row>
    <row r="63" spans="1:43" x14ac:dyDescent="0.25">
      <c r="A63" s="17" t="s">
        <v>425</v>
      </c>
      <c r="B63" s="21">
        <v>254.55588157894729</v>
      </c>
      <c r="C63" s="18">
        <v>0.2610001207967369</v>
      </c>
      <c r="D63" s="22">
        <v>1.0242502348602269</v>
      </c>
      <c r="E63" s="18">
        <v>0.11143820804485211</v>
      </c>
      <c r="G63" s="18">
        <v>1.312590654617376</v>
      </c>
      <c r="H63" s="23">
        <v>12.263277999491979</v>
      </c>
      <c r="I63" s="24">
        <v>0.43471510935143448</v>
      </c>
      <c r="J63" s="18">
        <v>12.800117349752201</v>
      </c>
      <c r="K63" s="18"/>
      <c r="L63" s="18">
        <v>1.3167182981853551</v>
      </c>
      <c r="M63" s="23">
        <v>12.367214209061958</v>
      </c>
      <c r="N63" s="25">
        <v>0.43471510935143448</v>
      </c>
      <c r="O63" s="23">
        <v>12.912513472110199</v>
      </c>
      <c r="P63" s="18"/>
      <c r="Q63" s="18">
        <v>0.20720990327135241</v>
      </c>
      <c r="R63" s="18">
        <v>45.53139036244518</v>
      </c>
      <c r="T63" s="21">
        <v>4033.7282452329687</v>
      </c>
      <c r="U63" s="21">
        <v>180.22849346531757</v>
      </c>
      <c r="V63" s="21">
        <v>3642.2830256824022</v>
      </c>
      <c r="W63" s="21">
        <v>335.25470016862346</v>
      </c>
      <c r="X63" s="21"/>
      <c r="Y63" s="21">
        <v>607</v>
      </c>
      <c r="Z63" s="21">
        <v>89</v>
      </c>
      <c r="AA63" s="21">
        <v>112</v>
      </c>
      <c r="AB63" s="21">
        <v>42</v>
      </c>
      <c r="AC63" s="21">
        <v>139</v>
      </c>
      <c r="AD63" s="21">
        <v>20</v>
      </c>
      <c r="AE63" s="21">
        <v>-34</v>
      </c>
      <c r="AF63" s="21">
        <v>41</v>
      </c>
      <c r="AH63" s="27"/>
      <c r="AI63" s="27"/>
      <c r="AL63" s="23"/>
      <c r="AO63" s="23"/>
      <c r="AQ63" s="23"/>
    </row>
    <row r="64" spans="1:43" x14ac:dyDescent="0.25">
      <c r="A64" s="17" t="s">
        <v>426</v>
      </c>
      <c r="B64" s="21">
        <v>225.2147863247863</v>
      </c>
      <c r="C64" s="18">
        <v>0.2152937900037479</v>
      </c>
      <c r="D64" s="22">
        <v>0.41220165079640753</v>
      </c>
      <c r="E64" s="18">
        <v>6.2973825743361994E-2</v>
      </c>
      <c r="G64" s="18">
        <v>1.132745480481449</v>
      </c>
      <c r="H64" s="23">
        <v>23.952014749616701</v>
      </c>
      <c r="I64" s="24">
        <v>0.41335040060030609</v>
      </c>
      <c r="J64" s="18">
        <v>25.699089420496641</v>
      </c>
      <c r="K64" s="18"/>
      <c r="L64" s="18">
        <v>1.1363075731873653</v>
      </c>
      <c r="M64" s="23">
        <v>24.005395446979332</v>
      </c>
      <c r="N64" s="25">
        <v>0.41335040060030609</v>
      </c>
      <c r="O64" s="23">
        <v>25.755255716895576</v>
      </c>
      <c r="P64" s="18"/>
      <c r="Q64" s="18">
        <v>0.43059375921586268</v>
      </c>
      <c r="R64" s="18">
        <v>108.634242801678</v>
      </c>
      <c r="T64" s="21">
        <v>3958.3650532916295</v>
      </c>
      <c r="U64" s="21">
        <v>340.02601416576772</v>
      </c>
      <c r="V64" s="21">
        <v>4069.5882093270052</v>
      </c>
      <c r="W64" s="21">
        <v>686.48923359107584</v>
      </c>
      <c r="X64" s="21"/>
      <c r="Y64" s="21">
        <v>420</v>
      </c>
      <c r="Z64" s="21">
        <v>140</v>
      </c>
      <c r="AA64" s="21">
        <v>146</v>
      </c>
      <c r="AB64" s="21">
        <v>86</v>
      </c>
      <c r="AC64" s="21">
        <v>96</v>
      </c>
      <c r="AD64" s="21">
        <v>33</v>
      </c>
      <c r="AE64" s="21">
        <v>50</v>
      </c>
      <c r="AF64" s="21">
        <v>93</v>
      </c>
      <c r="AH64" s="27"/>
      <c r="AI64" s="27"/>
      <c r="AL64" s="23"/>
      <c r="AO64" s="23"/>
      <c r="AQ64" s="23"/>
    </row>
    <row r="65" spans="1:43" x14ac:dyDescent="0.25">
      <c r="A65" s="17" t="s">
        <v>427</v>
      </c>
      <c r="B65" s="21">
        <v>293.02078242835609</v>
      </c>
      <c r="C65" s="18">
        <v>0.25974108077082342</v>
      </c>
      <c r="D65" s="22">
        <v>0.67845982427338725</v>
      </c>
      <c r="E65" s="18">
        <v>9.9306914714370961E-2</v>
      </c>
      <c r="G65" s="18">
        <v>1.035730555661782</v>
      </c>
      <c r="H65" s="23">
        <v>9.7736080464792607</v>
      </c>
      <c r="I65" s="24">
        <v>0.3833901539182944</v>
      </c>
      <c r="J65" s="18">
        <v>9.6414316504649342</v>
      </c>
      <c r="K65" s="18"/>
      <c r="L65" s="18">
        <v>1.0389875699877622</v>
      </c>
      <c r="M65" s="23">
        <v>9.9037070961435525</v>
      </c>
      <c r="N65" s="25">
        <v>0.3833901539182944</v>
      </c>
      <c r="O65" s="23">
        <v>9.7901585416471661</v>
      </c>
      <c r="P65" s="18"/>
      <c r="Q65" s="18">
        <v>0.22871139514399499</v>
      </c>
      <c r="R65" s="18">
        <v>52.982266351763997</v>
      </c>
      <c r="T65" s="21">
        <v>3845.181826615596</v>
      </c>
      <c r="U65" s="21">
        <v>140.37791450114719</v>
      </c>
      <c r="V65" s="21">
        <v>4346.2152898295253</v>
      </c>
      <c r="W65" s="21">
        <v>305.7466064641003</v>
      </c>
      <c r="X65" s="21"/>
      <c r="Y65" s="21">
        <v>711</v>
      </c>
      <c r="Z65" s="21">
        <v>74</v>
      </c>
      <c r="AA65" s="21">
        <v>161</v>
      </c>
      <c r="AB65" s="21">
        <v>31</v>
      </c>
      <c r="AC65" s="21">
        <v>163</v>
      </c>
      <c r="AD65" s="21">
        <v>17</v>
      </c>
      <c r="AE65" s="21">
        <v>-2</v>
      </c>
      <c r="AF65" s="21">
        <v>33</v>
      </c>
      <c r="AH65" s="27"/>
      <c r="AI65" s="27"/>
      <c r="AL65" s="23"/>
      <c r="AO65" s="23"/>
      <c r="AQ65" s="23"/>
    </row>
    <row r="66" spans="1:43" x14ac:dyDescent="0.25">
      <c r="A66" s="17" t="s">
        <v>428</v>
      </c>
      <c r="B66" s="21">
        <v>411.8416666666667</v>
      </c>
      <c r="C66" s="18">
        <v>0.42716104233431001</v>
      </c>
      <c r="D66" s="22">
        <v>0.98092950386789268</v>
      </c>
      <c r="E66" s="18">
        <v>0.19008679065292949</v>
      </c>
      <c r="G66" s="18">
        <v>1.3240421074648021</v>
      </c>
      <c r="H66" s="23">
        <v>13.877714366373111</v>
      </c>
      <c r="I66" s="24">
        <v>0.37670796257755418</v>
      </c>
      <c r="J66" s="18">
        <v>19.171299659508591</v>
      </c>
      <c r="K66" s="18"/>
      <c r="L66" s="18">
        <v>1.3282057618907919</v>
      </c>
      <c r="M66" s="23">
        <v>13.969644091194258</v>
      </c>
      <c r="N66" s="25">
        <v>0.37670796257755418</v>
      </c>
      <c r="O66" s="23">
        <v>19.246525157406317</v>
      </c>
      <c r="P66" s="18"/>
      <c r="Q66" s="18">
        <v>0.26745985647208159</v>
      </c>
      <c r="R66" s="18">
        <v>50.333082709895827</v>
      </c>
      <c r="T66" s="21">
        <v>3818.6146507378512</v>
      </c>
      <c r="U66" s="21">
        <v>263.9829291093979</v>
      </c>
      <c r="V66" s="21">
        <v>3618.1719994868995</v>
      </c>
      <c r="W66" s="21">
        <v>375.63621279474228</v>
      </c>
      <c r="X66" s="21"/>
      <c r="Y66" s="21">
        <v>2970</v>
      </c>
      <c r="Z66" s="21">
        <v>210</v>
      </c>
      <c r="AA66" s="21">
        <v>700</v>
      </c>
      <c r="AB66" s="21">
        <v>100</v>
      </c>
      <c r="AC66" s="21">
        <v>682</v>
      </c>
      <c r="AD66" s="21">
        <v>48</v>
      </c>
      <c r="AE66" s="21">
        <v>20</v>
      </c>
      <c r="AF66" s="21">
        <v>100</v>
      </c>
      <c r="AH66" s="27"/>
      <c r="AI66" s="27"/>
      <c r="AL66" s="23"/>
      <c r="AO66" s="23"/>
      <c r="AQ66" s="23"/>
    </row>
    <row r="67" spans="1:43" x14ac:dyDescent="0.25">
      <c r="A67" s="17" t="s">
        <v>429</v>
      </c>
      <c r="B67" s="21">
        <v>298.73915035877388</v>
      </c>
      <c r="C67" s="18">
        <v>0.27304460760199939</v>
      </c>
      <c r="D67" s="22">
        <v>0.97809749775639077</v>
      </c>
      <c r="E67" s="18">
        <v>0.1571397420766496</v>
      </c>
      <c r="G67" s="18">
        <v>1.16596293958668</v>
      </c>
      <c r="H67" s="23">
        <v>9.6934314215708426</v>
      </c>
      <c r="I67" s="24">
        <v>0.40418651463024668</v>
      </c>
      <c r="J67" s="18">
        <v>12.49903891427625</v>
      </c>
      <c r="K67" s="18"/>
      <c r="L67" s="18">
        <v>1.1696294897111663</v>
      </c>
      <c r="M67" s="23">
        <v>9.8245922421593121</v>
      </c>
      <c r="N67" s="25">
        <v>0.40418651463024668</v>
      </c>
      <c r="O67" s="23">
        <v>12.614118034194544</v>
      </c>
      <c r="P67" s="18"/>
      <c r="Q67" s="18">
        <v>0.282514112274181</v>
      </c>
      <c r="R67" s="18">
        <v>40.634450928786507</v>
      </c>
      <c r="T67" s="21">
        <v>3924.7254008684417</v>
      </c>
      <c r="U67" s="21">
        <v>177.46837159561392</v>
      </c>
      <c r="V67" s="21">
        <v>3983.0419836185893</v>
      </c>
      <c r="W67" s="21">
        <v>285.49260614909781</v>
      </c>
      <c r="X67" s="21"/>
      <c r="Y67" s="21">
        <v>940</v>
      </c>
      <c r="Z67" s="21">
        <v>110</v>
      </c>
      <c r="AA67" s="21">
        <v>211</v>
      </c>
      <c r="AB67" s="21">
        <v>44</v>
      </c>
      <c r="AC67" s="21">
        <v>216</v>
      </c>
      <c r="AD67" s="21">
        <v>24</v>
      </c>
      <c r="AE67" s="21">
        <v>-5</v>
      </c>
      <c r="AF67" s="21">
        <v>40</v>
      </c>
      <c r="AH67" s="27"/>
      <c r="AI67" s="27"/>
      <c r="AL67" s="23"/>
      <c r="AO67" s="23"/>
      <c r="AQ67" s="23"/>
    </row>
    <row r="68" spans="1:43" x14ac:dyDescent="0.25">
      <c r="A68" s="17" t="s">
        <v>430</v>
      </c>
      <c r="B68" s="21">
        <v>455.69421052631589</v>
      </c>
      <c r="C68" s="18">
        <v>0.37782540491303118</v>
      </c>
      <c r="D68" s="22">
        <v>0.23769140822130769</v>
      </c>
      <c r="E68" s="18">
        <v>6.0880833900405593E-2</v>
      </c>
      <c r="G68" s="18">
        <v>1.128264604415675</v>
      </c>
      <c r="H68" s="23">
        <v>10.023735523627719</v>
      </c>
      <c r="I68" s="24">
        <v>0.47423896433280582</v>
      </c>
      <c r="J68" s="18">
        <v>10.720328965501309</v>
      </c>
      <c r="K68" s="18"/>
      <c r="L68" s="18">
        <v>1.1318126063163532</v>
      </c>
      <c r="M68" s="23">
        <v>10.150629234073929</v>
      </c>
      <c r="N68" s="25">
        <v>0.47423896433280582</v>
      </c>
      <c r="O68" s="23">
        <v>10.854282709076928</v>
      </c>
      <c r="P68" s="18"/>
      <c r="Q68" s="18">
        <v>0.39440268033996628</v>
      </c>
      <c r="R68" s="18">
        <v>83.262635823006661</v>
      </c>
      <c r="T68" s="21">
        <v>4163.0639674345257</v>
      </c>
      <c r="U68" s="21">
        <v>151.91508189164688</v>
      </c>
      <c r="V68" s="21">
        <v>4081.5612103947597</v>
      </c>
      <c r="W68" s="21">
        <v>299.86248318162143</v>
      </c>
      <c r="X68" s="21"/>
      <c r="Y68" s="21">
        <v>370</v>
      </c>
      <c r="Z68" s="21">
        <v>95</v>
      </c>
      <c r="AA68" s="21">
        <v>78</v>
      </c>
      <c r="AB68" s="21">
        <v>46</v>
      </c>
      <c r="AC68" s="21">
        <v>85</v>
      </c>
      <c r="AD68" s="21">
        <v>22</v>
      </c>
      <c r="AE68" s="21">
        <v>-7</v>
      </c>
      <c r="AF68" s="21">
        <v>52</v>
      </c>
      <c r="AH68" s="27"/>
      <c r="AI68" s="27"/>
      <c r="AL68" s="23"/>
      <c r="AO68" s="23"/>
      <c r="AQ68" s="23"/>
    </row>
    <row r="69" spans="1:43" x14ac:dyDescent="0.25">
      <c r="A69" s="17" t="s">
        <v>431</v>
      </c>
      <c r="B69" s="21">
        <v>454.17762096003048</v>
      </c>
      <c r="C69" s="18">
        <v>0.36758172127005317</v>
      </c>
      <c r="D69" s="22">
        <v>0.20551683917360189</v>
      </c>
      <c r="E69" s="18">
        <v>3.3921650223375267E-2</v>
      </c>
      <c r="G69" s="18">
        <v>1.035510313714213</v>
      </c>
      <c r="H69" s="23">
        <v>9.1655613692991267</v>
      </c>
      <c r="I69" s="24">
        <v>0.46455110321049442</v>
      </c>
      <c r="J69" s="18">
        <v>12.0205751442164</v>
      </c>
      <c r="K69" s="18"/>
      <c r="L69" s="18">
        <v>1.0387666354554526</v>
      </c>
      <c r="M69" s="23">
        <v>9.3041665513031564</v>
      </c>
      <c r="N69" s="25">
        <v>0.46455110321049442</v>
      </c>
      <c r="O69" s="23">
        <v>12.140190558543679</v>
      </c>
      <c r="P69" s="18"/>
      <c r="Q69" s="18">
        <v>0.16580406884566259</v>
      </c>
      <c r="R69" s="18">
        <v>165.57666373380579</v>
      </c>
      <c r="T69" s="21">
        <v>4132.47682943364</v>
      </c>
      <c r="U69" s="21">
        <v>169.1289919392857</v>
      </c>
      <c r="V69" s="21">
        <v>4346.8876880994003</v>
      </c>
      <c r="W69" s="21">
        <v>287.67479509054556</v>
      </c>
      <c r="X69" s="21"/>
      <c r="Y69" s="21">
        <v>342</v>
      </c>
      <c r="Z69" s="21">
        <v>84</v>
      </c>
      <c r="AA69" s="21">
        <v>98</v>
      </c>
      <c r="AB69" s="21">
        <v>36</v>
      </c>
      <c r="AC69" s="21">
        <v>78</v>
      </c>
      <c r="AD69" s="21">
        <v>19</v>
      </c>
      <c r="AE69" s="21">
        <v>19</v>
      </c>
      <c r="AF69" s="21">
        <v>45</v>
      </c>
      <c r="AH69" s="27"/>
      <c r="AI69" s="27"/>
      <c r="AL69" s="23"/>
      <c r="AO69" s="23"/>
      <c r="AQ69" s="23"/>
    </row>
    <row r="70" spans="1:43" x14ac:dyDescent="0.25">
      <c r="B70" s="21"/>
      <c r="C70" s="18"/>
      <c r="D70" s="22"/>
      <c r="E70" s="18"/>
      <c r="G70" s="18"/>
      <c r="H70" s="23"/>
      <c r="I70" s="24"/>
      <c r="J70" s="18"/>
      <c r="K70" s="18"/>
      <c r="L70" s="18"/>
      <c r="M70" s="23"/>
      <c r="N70" s="24"/>
      <c r="O70" s="18"/>
      <c r="P70" s="18"/>
      <c r="T70" s="21"/>
      <c r="U70" s="21"/>
      <c r="V70" s="21"/>
      <c r="W70" s="21"/>
    </row>
    <row r="102" spans="3:3" x14ac:dyDescent="0.25">
      <c r="C102" s="2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Supplementary Table S1</vt:lpstr>
      <vt:lpstr>Supplementary Table S2</vt:lpstr>
      <vt:lpstr>Supplementary Table S3</vt:lpstr>
    </vt:vector>
  </TitlesOfParts>
  <Company>University of Manchester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 Tartese</dc:creator>
  <cp:lastModifiedBy>Romain Tartese</cp:lastModifiedBy>
  <dcterms:created xsi:type="dcterms:W3CDTF">2022-07-07T12:09:13Z</dcterms:created>
  <dcterms:modified xsi:type="dcterms:W3CDTF">2022-10-31T08:29:19Z</dcterms:modified>
</cp:coreProperties>
</file>